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I4" i="3" l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2" i="2"/>
  <c r="L343" i="2"/>
  <c r="L345" i="2"/>
  <c r="L348" i="2"/>
  <c r="L349" i="2"/>
  <c r="L351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9" i="2"/>
  <c r="L580" i="2"/>
  <c r="L582" i="2"/>
  <c r="L585" i="2"/>
  <c r="L586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2" i="2"/>
  <c r="L823" i="2"/>
  <c r="L825" i="2"/>
  <c r="L828" i="2"/>
  <c r="L829" i="2"/>
  <c r="L831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3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L340" i="2" s="1"/>
  <c r="A341" i="2"/>
  <c r="L341" i="2" s="1"/>
  <c r="A342" i="2"/>
  <c r="A343" i="2"/>
  <c r="A344" i="2"/>
  <c r="L344" i="2" s="1"/>
  <c r="A345" i="2"/>
  <c r="A346" i="2"/>
  <c r="L346" i="2" s="1"/>
  <c r="A347" i="2"/>
  <c r="L347" i="2" s="1"/>
  <c r="A348" i="2"/>
  <c r="A349" i="2"/>
  <c r="A350" i="2"/>
  <c r="L350" i="2" s="1"/>
  <c r="A351" i="2"/>
  <c r="A352" i="2"/>
  <c r="L352" i="2" s="1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L577" i="2" s="1"/>
  <c r="A578" i="2"/>
  <c r="L578" i="2" s="1"/>
  <c r="A579" i="2"/>
  <c r="A580" i="2"/>
  <c r="A581" i="2"/>
  <c r="L581" i="2" s="1"/>
  <c r="A582" i="2"/>
  <c r="A583" i="2"/>
  <c r="L583" i="2" s="1"/>
  <c r="A584" i="2"/>
  <c r="L584" i="2" s="1"/>
  <c r="A585" i="2"/>
  <c r="A586" i="2"/>
  <c r="A587" i="2"/>
  <c r="L587" i="2" s="1"/>
  <c r="A588" i="2"/>
  <c r="A589" i="2"/>
  <c r="L589" i="2" s="1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L820" i="2" s="1"/>
  <c r="A821" i="2"/>
  <c r="L821" i="2" s="1"/>
  <c r="A822" i="2"/>
  <c r="A823" i="2"/>
  <c r="A824" i="2"/>
  <c r="L824" i="2" s="1"/>
  <c r="A825" i="2"/>
  <c r="A826" i="2"/>
  <c r="L826" i="2" s="1"/>
  <c r="A827" i="2"/>
  <c r="L827" i="2" s="1"/>
  <c r="A828" i="2"/>
  <c r="A829" i="2"/>
  <c r="A830" i="2"/>
  <c r="L830" i="2" s="1"/>
  <c r="A831" i="2"/>
  <c r="A832" i="2"/>
  <c r="L832" i="2" s="1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L1152" i="2" s="1"/>
  <c r="A1153" i="2"/>
  <c r="A1154" i="2"/>
  <c r="L1154" i="2" s="1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<sst xmlns="http://schemas.openxmlformats.org/spreadsheetml/2006/main" count="12176" uniqueCount="156">
  <si>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</si>
  <si>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</si>
  <si>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</si>
  <si>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</si>
  <si>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</si>
  <si>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</si>
  <si>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</si>
  <si>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</si>
  <si>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</si>
  <si>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</si>
  <si>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</si>
  <si>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</si>
  <si>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</si>
  <si>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</si>
  <si>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</si>
  <si>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</si>
  <si>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</si>
  <si>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</si>
  <si>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</si>
  <si>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</si>
  <si>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</si>
  <si>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</si>
  <si>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</si>
  <si>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</si>
  <si>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</si>
  <si>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</si>
  <si>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</si>
  <si>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</si>
  <si>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</si>
  <si>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</si>
  <si>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</si>
  <si>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</si>
  <si>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</si>
  <si>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</si>
  <si>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</si>
  <si>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</si>
  <si>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</si>
  <si>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</si>
  <si>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</si>
  <si>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</si>
  <si>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</si>
  <si>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</si>
  <si>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</si>
  <si>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</si>
  <si>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</si>
  <si>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</si>
  <si>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</si>
  <si>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</si>
  <si>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</si>
  <si>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</si>
  <si>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</si>
  <si>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</si>
  <si>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</si>
  <si>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</si>
  <si>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</si>
  <si>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</si>
  <si>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</si>
  <si>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</si>
  <si>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</si>
  <si>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</si>
  <si>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</si>
  <si>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</si>
  <si>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</si>
  <si>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</si>
  <si>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</si>
  <si>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</si>
  <si>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</si>
  <si>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</si>
  <si>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</si>
  <si>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</si>
  <si>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</si>
  <si>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</si>
  <si>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</si>
  <si>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</si>
  <si>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</si>
  <si>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</si>
  <si>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</si>
  <si>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</si>
  <si>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</si>
  <si>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</si>
  <si>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</si>
  <si>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</si>
  <si>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</si>
  <si>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</si>
  <si>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</si>
  <si>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</si>
  <si>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</si>
  <si>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</si>
  <si>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</si>
  <si>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</si>
  <si>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</si>
  <si>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</si>
  <si>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</si>
  <si>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</si>
  <si>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</si>
  <si>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</si>
  <si>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</si>
  <si>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</si>
  <si>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</si>
  <si>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</si>
  <si>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</si>
  <si>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</si>
  <si>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</si>
  <si>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</si>
  <si>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</si>
  <si>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</si>
  <si>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</si>
  <si>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</si>
  <si>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</si>
  <si>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</si>
  <si>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</si>
  <si>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</si>
  <si>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</si>
  <si>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</si>
  <si>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</si>
  <si>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</si>
  <si>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</si>
  <si>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</si>
  <si>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</si>
  <si>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</si>
  <si>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</si>
  <si>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</si>
  <si>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</si>
  <si>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</si>
  <si>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</si>
  <si>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</si>
  <si>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</si>
  <si>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</si>
  <si>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</si>
  <si>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</si>
  <si>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</si>
  <si>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</si>
  <si>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</si>
  <si>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</si>
  <si>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</si>
  <si>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</si>
  <si>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</si>
  <si>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</si>
  <si>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</si>
  <si>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</si>
  <si>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</si>
  <si>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</si>
  <si>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</si>
  <si>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</si>
  <si>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</si>
  <si>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</si>
  <si>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</si>
  <si>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</si>
  <si>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</si>
  <si>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</si>
  <si>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</si>
  <si>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</si>
  <si>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</si>
  <si>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</si>
  <si>
    <t>R702553</t>
  </si>
  <si>
    <t>2022/0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</si>
</sst>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3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63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/>
    <xf numFmtId="0" fontId="29" fillId="0" borderId="0" xfId="0" applyFont="1" applyAlignment="1">
      <alignment horizontal="left" vertical="center" wrapText="1" inden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9" fillId="17" borderId="2" xfId="0" applyFont="1" applyFill="1" applyBorder="1" applyAlignment="1" applyProtection="1">
      <alignment horizontal="right" vertical="top" wrapText="1"/>
    </xf>
    <xf numFmtId="4" fontId="19" fillId="17" borderId="2" xfId="0" applyNumberFormat="1" applyFont="1" applyFill="1" applyBorder="1" applyAlignment="1" applyProtection="1">
      <alignment horizontal="right" vertical="top" wrapText="1"/>
    </xf>
    <xf numFmtId="14" fontId="19" fillId="17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4" activePane="bottomLeft" state="frozen"/>
      <selection pane="bottomLeft" activeCell="F5" sqref="F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32" t="s">
        <v>31</v>
      </c>
      <c r="C2" s="234" t="s">
        <v>60</v>
      </c>
      <c r="D2" s="234" t="s">
        <v>61</v>
      </c>
      <c r="E2" s="232" t="s">
        <v>39</v>
      </c>
      <c r="F2" s="232" t="s">
        <v>58</v>
      </c>
      <c r="G2" s="232" t="s">
        <v>62</v>
      </c>
      <c r="H2" s="236" t="s">
        <v>34</v>
      </c>
      <c r="I2" s="230" t="s">
        <v>32</v>
      </c>
      <c r="J2" s="238" t="s">
        <v>59</v>
      </c>
      <c r="L2" s="226" t="s">
        <v>40</v>
      </c>
      <c r="M2" s="228">
        <v>0.12</v>
      </c>
      <c r="N2" s="9" t="s">
        <v>43</v>
      </c>
    </row>
    <row r="3" spans="2:19" ht="15.75" thickBot="1">
      <c r="B3" s="233"/>
      <c r="C3" s="235"/>
      <c r="D3" s="235"/>
      <c r="E3" s="233"/>
      <c r="F3" s="233"/>
      <c r="G3" s="233"/>
      <c r="H3" s="237"/>
      <c r="I3" s="231"/>
      <c r="J3" s="239"/>
      <c r="L3" s="227"/>
      <c r="M3" s="229"/>
      <c r="N3" s="10">
        <f>AVERAGEIF(O:O,P1,O:O)</f>
        <v>26258279.347605299</v>
      </c>
    </row>
    <row r="4" spans="2:19">
      <c r="B4" s="32">
        <v>45139</v>
      </c>
      <c r="C4" s="35">
        <v>0.01</v>
      </c>
      <c r="D4" s="35">
        <v>262582.79347605299</v>
      </c>
      <c r="E4" s="6">
        <v>45184</v>
      </c>
      <c r="F4" s="5">
        <v>0.01</v>
      </c>
      <c r="G4" s="5"/>
      <c r="H4" s="125">
        <f>IFERROR(IF(DAY(E4)&lt;21,EDATE(E4,-1)-DAY(E4)+1,(EDATE(E4,0)-DAY(E4)+1)),"")</f>
        <v>45139</v>
      </c>
      <c r="I4" s="37">
        <f>IFERROR((D4/C4)*F4,"")</f>
        <v>262582.79347605299</v>
      </c>
      <c r="J4" s="38">
        <f>C4-F4-G4</f>
        <v>0</v>
      </c>
      <c r="K4" s="3"/>
      <c r="L4" s="3"/>
      <c r="M4" s="3"/>
      <c r="N4" s="28"/>
      <c r="O4" s="13">
        <f>IFERROR(+D4/C4,0)</f>
        <v>26258279.347605299</v>
      </c>
      <c r="P4" s="12">
        <f t="shared" ref="P4:P28" si="0">YEAR(B4)</f>
        <v>2023</v>
      </c>
      <c r="Q4" s="12">
        <f t="shared" ref="Q4:Q28" si="1">MONTH(B4)</f>
        <v>8</v>
      </c>
      <c r="R4" s="12" t="str">
        <f>P4&amp;"/"&amp;Q4</f>
        <v>2023/8</v>
      </c>
      <c r="S4" s="14">
        <f>D4</f>
        <v>262582.79347605299</v>
      </c>
    </row>
    <row r="5" spans="2:19">
      <c r="B5" s="32">
        <v>45170</v>
      </c>
      <c r="C5" s="35"/>
      <c r="D5" s="36"/>
      <c r="E5" s="8"/>
      <c r="F5" s="5"/>
      <c r="G5" s="7"/>
      <c r="H5" s="125" t="str">
        <f t="shared" ref="H5:H42" si="2">IFERROR(IF(DAY(E5)&lt;21,EDATE(E5,-1)-DAY(E5)+1,(EDATE(E5,0)-DAY(E5)+1)),"")</f>
        <v/>
      </c>
      <c r="I5" s="37" t="str">
        <f t="shared" ref="I5:I42" si="3">IFERROR((D5/C5)*F5,"")</f>
        <v/>
      </c>
      <c r="J5" s="38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</v>
      </c>
      <c r="P5" s="12">
        <f t="shared" si="0"/>
        <v>2023</v>
      </c>
      <c r="Q5" s="12">
        <f t="shared" si="1"/>
        <v>9</v>
      </c>
      <c r="R5" s="12" t="str">
        <f t="shared" ref="R5:R28" si="6">P5&amp;"/"&amp;Q5</f>
        <v>2023/9</v>
      </c>
      <c r="S5" s="14">
        <f t="shared" ref="S5:S28" si="7">D5</f>
        <v>0</v>
      </c>
    </row>
    <row r="6" spans="2:19">
      <c r="B6" s="32">
        <v>45200</v>
      </c>
      <c r="C6" s="35"/>
      <c r="D6" s="36"/>
      <c r="E6" s="8"/>
      <c r="F6" s="5"/>
      <c r="G6" s="7"/>
      <c r="H6" s="125" t="str">
        <f t="shared" si="2"/>
        <v/>
      </c>
      <c r="I6" s="37" t="str">
        <f t="shared" si="3"/>
        <v/>
      </c>
      <c r="J6" s="38">
        <f t="shared" si="4"/>
        <v>0</v>
      </c>
      <c r="K6" s="3"/>
      <c r="L6" s="3"/>
      <c r="M6" s="3"/>
      <c r="N6" s="28"/>
      <c r="O6" s="13">
        <f t="shared" si="5"/>
        <v>0</v>
      </c>
      <c r="P6" s="12">
        <f t="shared" si="0"/>
        <v>2023</v>
      </c>
      <c r="Q6" s="12">
        <f t="shared" si="1"/>
        <v>10</v>
      </c>
      <c r="R6" s="12" t="str">
        <f t="shared" si="6"/>
        <v>2023/10</v>
      </c>
      <c r="S6" s="14">
        <f t="shared" si="7"/>
        <v>0</v>
      </c>
    </row>
    <row r="7" spans="2:19">
      <c r="B7" s="32">
        <v>45231</v>
      </c>
      <c r="C7" s="35"/>
      <c r="D7" s="36"/>
      <c r="E7" s="8"/>
      <c r="F7" s="5"/>
      <c r="G7" s="7"/>
      <c r="H7" s="125" t="str">
        <f t="shared" si="2"/>
        <v/>
      </c>
      <c r="I7" s="37" t="str">
        <f t="shared" si="3"/>
        <v/>
      </c>
      <c r="J7" s="38">
        <f t="shared" si="4"/>
        <v>0</v>
      </c>
      <c r="K7" s="3"/>
      <c r="L7" s="3"/>
      <c r="M7" s="3"/>
      <c r="N7" s="28"/>
      <c r="O7" s="13">
        <f t="shared" si="5"/>
        <v>0</v>
      </c>
      <c r="P7" s="12">
        <f t="shared" si="0"/>
        <v>2023</v>
      </c>
      <c r="Q7" s="12">
        <f t="shared" si="1"/>
        <v>11</v>
      </c>
      <c r="R7" s="12" t="str">
        <f t="shared" si="6"/>
        <v>2023/11</v>
      </c>
      <c r="S7" s="14">
        <f t="shared" si="7"/>
        <v>0</v>
      </c>
    </row>
    <row r="8" spans="2:19">
      <c r="B8" s="32">
        <v>45261</v>
      </c>
      <c r="C8" s="35"/>
      <c r="D8" s="36"/>
      <c r="E8" s="8"/>
      <c r="F8" s="5"/>
      <c r="G8" s="7"/>
      <c r="H8" s="125" t="str">
        <f t="shared" si="2"/>
        <v/>
      </c>
      <c r="I8" s="37" t="str">
        <f t="shared" si="3"/>
        <v/>
      </c>
      <c r="J8" s="38">
        <f t="shared" si="4"/>
        <v>0</v>
      </c>
      <c r="K8" s="3"/>
      <c r="L8" s="3"/>
      <c r="M8" s="3"/>
      <c r="N8" s="28"/>
      <c r="O8" s="13">
        <f t="shared" si="5"/>
        <v>0</v>
      </c>
      <c r="P8" s="12">
        <f t="shared" si="0"/>
        <v>2023</v>
      </c>
      <c r="Q8" s="12">
        <f t="shared" si="1"/>
        <v>12</v>
      </c>
      <c r="R8" s="12" t="str">
        <f t="shared" si="6"/>
        <v>2023/12</v>
      </c>
      <c r="S8" s="14">
        <f t="shared" si="7"/>
        <v>0</v>
      </c>
    </row>
    <row r="9" spans="2:19">
      <c r="B9" s="32">
        <v>45292</v>
      </c>
      <c r="C9" s="35"/>
      <c r="D9" s="36"/>
      <c r="E9" s="8"/>
      <c r="F9" s="5"/>
      <c r="G9" s="7"/>
      <c r="H9" s="125" t="str">
        <f t="shared" si="2"/>
        <v/>
      </c>
      <c r="I9" s="37" t="str">
        <f t="shared" si="3"/>
        <v/>
      </c>
      <c r="J9" s="38">
        <f t="shared" si="4"/>
        <v>0</v>
      </c>
      <c r="K9" s="3"/>
      <c r="L9" s="3"/>
      <c r="M9" s="3"/>
      <c r="N9" s="28"/>
      <c r="O9" s="13">
        <f t="shared" si="5"/>
        <v>0</v>
      </c>
      <c r="P9" s="12">
        <f t="shared" si="0"/>
        <v>2024</v>
      </c>
      <c r="Q9" s="12">
        <f t="shared" si="1"/>
        <v>1</v>
      </c>
      <c r="R9" s="12" t="str">
        <f t="shared" si="6"/>
        <v>2024/1</v>
      </c>
      <c r="S9" s="14">
        <f t="shared" si="7"/>
        <v>0</v>
      </c>
    </row>
    <row r="10" spans="2:19">
      <c r="B10" s="32">
        <v>45323</v>
      </c>
      <c r="C10" s="35"/>
      <c r="D10" s="36"/>
      <c r="E10" s="8"/>
      <c r="F10" s="5"/>
      <c r="G10" s="7"/>
      <c r="H10" s="125" t="str">
        <f t="shared" si="2"/>
        <v/>
      </c>
      <c r="I10" s="37" t="str">
        <f t="shared" si="3"/>
        <v/>
      </c>
      <c r="J10" s="38">
        <f t="shared" si="4"/>
        <v>0</v>
      </c>
      <c r="K10" s="3"/>
      <c r="L10" s="3"/>
      <c r="M10" s="3"/>
      <c r="N10" s="28"/>
      <c r="O10" s="13">
        <f t="shared" si="5"/>
        <v>0</v>
      </c>
      <c r="P10" s="12">
        <f t="shared" si="0"/>
        <v>2024</v>
      </c>
      <c r="Q10" s="12">
        <f t="shared" si="1"/>
        <v>2</v>
      </c>
      <c r="R10" s="12" t="str">
        <f t="shared" si="6"/>
        <v>2024/2</v>
      </c>
      <c r="S10" s="14">
        <f t="shared" si="7"/>
        <v>0</v>
      </c>
    </row>
    <row r="11" spans="2:19">
      <c r="B11" s="32">
        <v>45352</v>
      </c>
      <c r="C11" s="35"/>
      <c r="D11" s="36"/>
      <c r="E11" s="8"/>
      <c r="F11" s="5"/>
      <c r="G11" s="7"/>
      <c r="H11" s="125" t="str">
        <f t="shared" si="2"/>
        <v/>
      </c>
      <c r="I11" s="37" t="str">
        <f t="shared" si="3"/>
        <v/>
      </c>
      <c r="J11" s="38">
        <f t="shared" si="4"/>
        <v>0</v>
      </c>
      <c r="K11" s="3"/>
      <c r="L11" s="3"/>
      <c r="M11" s="3"/>
      <c r="N11" s="28"/>
      <c r="O11" s="13">
        <f t="shared" si="5"/>
        <v>0</v>
      </c>
      <c r="P11" s="12">
        <f t="shared" si="0"/>
        <v>2024</v>
      </c>
      <c r="Q11" s="12">
        <f t="shared" si="1"/>
        <v>3</v>
      </c>
      <c r="R11" s="12" t="str">
        <f t="shared" si="6"/>
        <v>2024/3</v>
      </c>
      <c r="S11" s="14">
        <f t="shared" si="7"/>
        <v>0</v>
      </c>
    </row>
    <row r="12" spans="2:19">
      <c r="B12" s="32">
        <v>45383</v>
      </c>
      <c r="C12" s="35"/>
      <c r="D12" s="36"/>
      <c r="E12" s="8"/>
      <c r="F12" s="5"/>
      <c r="G12" s="7"/>
      <c r="H12" s="125" t="str">
        <f t="shared" si="2"/>
        <v/>
      </c>
      <c r="I12" s="37" t="str">
        <f t="shared" si="3"/>
        <v/>
      </c>
      <c r="J12" s="38">
        <f t="shared" si="4"/>
        <v>0</v>
      </c>
      <c r="K12" s="3"/>
      <c r="L12" s="3"/>
      <c r="M12" s="3"/>
      <c r="N12" s="28"/>
      <c r="O12" s="13">
        <f t="shared" si="5"/>
        <v>0</v>
      </c>
      <c r="P12" s="12">
        <f t="shared" si="0"/>
        <v>2024</v>
      </c>
      <c r="Q12" s="12">
        <f t="shared" si="1"/>
        <v>4</v>
      </c>
      <c r="R12" s="12" t="str">
        <f t="shared" si="6"/>
        <v>2024/4</v>
      </c>
      <c r="S12" s="14">
        <f t="shared" si="7"/>
        <v>0</v>
      </c>
    </row>
    <row r="13" spans="2:19">
      <c r="B13" s="32">
        <v>45413</v>
      </c>
      <c r="C13" s="35"/>
      <c r="D13" s="36"/>
      <c r="E13" s="8"/>
      <c r="F13" s="5"/>
      <c r="G13" s="7"/>
      <c r="H13" s="125" t="str">
        <f t="shared" si="2"/>
        <v/>
      </c>
      <c r="I13" s="37" t="str">
        <f t="shared" si="3"/>
        <v/>
      </c>
      <c r="J13" s="38">
        <f t="shared" si="4"/>
        <v>0</v>
      </c>
      <c r="K13" s="3"/>
      <c r="L13" s="3"/>
      <c r="M13" s="3"/>
      <c r="N13" s="28"/>
      <c r="O13" s="13">
        <f t="shared" si="5"/>
        <v>0</v>
      </c>
      <c r="P13" s="12">
        <f t="shared" si="0"/>
        <v>2024</v>
      </c>
      <c r="Q13" s="12">
        <f t="shared" si="1"/>
        <v>5</v>
      </c>
      <c r="R13" s="12" t="str">
        <f t="shared" si="6"/>
        <v>2024/5</v>
      </c>
      <c r="S13" s="14">
        <f t="shared" si="7"/>
        <v>0</v>
      </c>
    </row>
    <row r="14" spans="2:19">
      <c r="B14" s="32">
        <v>45444</v>
      </c>
      <c r="C14" s="35"/>
      <c r="D14" s="36"/>
      <c r="E14" s="8"/>
      <c r="F14" s="5"/>
      <c r="G14" s="7"/>
      <c r="H14" s="125" t="str">
        <f t="shared" si="2"/>
        <v/>
      </c>
      <c r="I14" s="37" t="str">
        <f t="shared" si="3"/>
        <v/>
      </c>
      <c r="J14" s="38">
        <f t="shared" si="4"/>
        <v>0</v>
      </c>
      <c r="K14" s="3"/>
      <c r="L14" s="3"/>
      <c r="M14" s="3"/>
      <c r="N14" s="28"/>
      <c r="O14" s="13">
        <f t="shared" si="5"/>
        <v>0</v>
      </c>
      <c r="P14" s="12">
        <f t="shared" si="0"/>
        <v>2024</v>
      </c>
      <c r="Q14" s="12">
        <f t="shared" si="1"/>
        <v>6</v>
      </c>
      <c r="R14" s="12" t="str">
        <f t="shared" si="6"/>
        <v>2024/6</v>
      </c>
      <c r="S14" s="14">
        <f t="shared" si="7"/>
        <v>0</v>
      </c>
    </row>
    <row r="15" spans="2:19">
      <c r="B15" s="32">
        <v>45474</v>
      </c>
      <c r="C15" s="35"/>
      <c r="D15" s="36"/>
      <c r="E15" s="8"/>
      <c r="F15" s="5"/>
      <c r="G15" s="7"/>
      <c r="H15" s="125" t="str">
        <f t="shared" si="2"/>
        <v/>
      </c>
      <c r="I15" s="37" t="str">
        <f t="shared" si="3"/>
        <v/>
      </c>
      <c r="J15" s="38">
        <f t="shared" si="4"/>
        <v>0</v>
      </c>
      <c r="K15" s="3"/>
      <c r="L15" s="3"/>
      <c r="M15" s="3"/>
      <c r="N15" s="28"/>
      <c r="O15" s="13">
        <f t="shared" si="5"/>
        <v>0</v>
      </c>
      <c r="P15" s="12">
        <f t="shared" si="0"/>
        <v>2024</v>
      </c>
      <c r="Q15" s="12">
        <f t="shared" si="1"/>
        <v>7</v>
      </c>
      <c r="R15" s="12" t="str">
        <f t="shared" si="6"/>
        <v>2024/7</v>
      </c>
      <c r="S15" s="14">
        <f t="shared" si="7"/>
        <v>0</v>
      </c>
    </row>
    <row r="16" spans="2:19">
      <c r="B16" s="32">
        <v>45505</v>
      </c>
      <c r="C16" s="35"/>
      <c r="D16" s="36"/>
      <c r="E16" s="8"/>
      <c r="F16" s="5"/>
      <c r="G16" s="7"/>
      <c r="H16" s="125" t="str">
        <f t="shared" si="2"/>
        <v/>
      </c>
      <c r="I16" s="37" t="str">
        <f t="shared" si="3"/>
        <v/>
      </c>
      <c r="J16" s="38">
        <f t="shared" si="4"/>
        <v>0</v>
      </c>
      <c r="K16" s="3"/>
      <c r="L16" s="3"/>
      <c r="M16" s="3"/>
      <c r="N16" s="28"/>
      <c r="O16" s="13">
        <f t="shared" si="5"/>
        <v>0</v>
      </c>
      <c r="P16" s="12">
        <f t="shared" si="0"/>
        <v>2024</v>
      </c>
      <c r="Q16" s="12">
        <f t="shared" si="1"/>
        <v>8</v>
      </c>
      <c r="R16" s="12" t="str">
        <f t="shared" si="6"/>
        <v>2024/8</v>
      </c>
      <c r="S16" s="14">
        <f t="shared" si="7"/>
        <v>0</v>
      </c>
    </row>
    <row r="17" spans="2:19">
      <c r="B17" s="32">
        <v>45536</v>
      </c>
      <c r="C17" s="35"/>
      <c r="D17" s="36"/>
      <c r="E17" s="8"/>
      <c r="F17" s="5"/>
      <c r="G17" s="7"/>
      <c r="H17" s="125" t="str">
        <f t="shared" si="2"/>
        <v/>
      </c>
      <c r="I17" s="37" t="str">
        <f t="shared" si="3"/>
        <v/>
      </c>
      <c r="J17" s="38">
        <f t="shared" si="4"/>
        <v>0</v>
      </c>
      <c r="K17" s="3"/>
      <c r="L17" s="3"/>
      <c r="M17" s="3"/>
      <c r="N17" s="28"/>
      <c r="O17" s="13">
        <f t="shared" si="5"/>
        <v>0</v>
      </c>
      <c r="P17" s="12">
        <f t="shared" si="0"/>
        <v>2024</v>
      </c>
      <c r="Q17" s="12">
        <f t="shared" si="1"/>
        <v>9</v>
      </c>
      <c r="R17" s="12" t="str">
        <f t="shared" si="6"/>
        <v>2024/9</v>
      </c>
      <c r="S17" s="14">
        <f t="shared" si="7"/>
        <v>0</v>
      </c>
    </row>
    <row r="18" spans="2:19">
      <c r="B18" s="32">
        <v>45566</v>
      </c>
      <c r="C18" s="35"/>
      <c r="D18" s="36"/>
      <c r="E18" s="8"/>
      <c r="F18" s="5"/>
      <c r="G18" s="7"/>
      <c r="H18" s="125" t="str">
        <f t="shared" si="2"/>
        <v/>
      </c>
      <c r="I18" s="37" t="str">
        <f t="shared" si="3"/>
        <v/>
      </c>
      <c r="J18" s="38">
        <f t="shared" si="4"/>
        <v>0</v>
      </c>
      <c r="K18" s="3"/>
      <c r="L18" s="3"/>
      <c r="M18" s="3"/>
      <c r="N18" s="28"/>
      <c r="O18" s="13">
        <f t="shared" si="5"/>
        <v>0</v>
      </c>
      <c r="P18" s="12">
        <f t="shared" si="0"/>
        <v>2024</v>
      </c>
      <c r="Q18" s="12">
        <f t="shared" si="1"/>
        <v>10</v>
      </c>
      <c r="R18" s="12" t="str">
        <f t="shared" si="6"/>
        <v>2024/10</v>
      </c>
      <c r="S18" s="14">
        <f t="shared" si="7"/>
        <v>0</v>
      </c>
    </row>
    <row r="19" spans="2:19">
      <c r="B19" s="32">
        <v>45597</v>
      </c>
      <c r="C19" s="35"/>
      <c r="D19" s="36"/>
      <c r="E19" s="8"/>
      <c r="F19" s="5"/>
      <c r="G19" s="7"/>
      <c r="H19" s="125" t="str">
        <f t="shared" si="2"/>
        <v/>
      </c>
      <c r="I19" s="37" t="str">
        <f t="shared" si="3"/>
        <v/>
      </c>
      <c r="J19" s="38">
        <f t="shared" si="4"/>
        <v>0</v>
      </c>
      <c r="K19" s="3"/>
      <c r="L19" s="3"/>
      <c r="M19" s="3"/>
      <c r="N19" s="28"/>
      <c r="O19" s="13">
        <f t="shared" si="5"/>
        <v>0</v>
      </c>
      <c r="P19" s="12">
        <f t="shared" si="0"/>
        <v>2024</v>
      </c>
      <c r="Q19" s="12">
        <f t="shared" si="1"/>
        <v>11</v>
      </c>
      <c r="R19" s="12" t="str">
        <f t="shared" si="6"/>
        <v>2024/11</v>
      </c>
      <c r="S19" s="14">
        <f t="shared" si="7"/>
        <v>0</v>
      </c>
    </row>
    <row r="20" spans="2:19">
      <c r="B20" s="32">
        <v>45627</v>
      </c>
      <c r="C20" s="35"/>
      <c r="D20" s="36"/>
      <c r="E20" s="8"/>
      <c r="F20" s="5"/>
      <c r="G20" s="7"/>
      <c r="H20" s="125" t="str">
        <f t="shared" si="2"/>
        <v/>
      </c>
      <c r="I20" s="37" t="str">
        <f t="shared" si="3"/>
        <v/>
      </c>
      <c r="J20" s="38">
        <f t="shared" si="4"/>
        <v>0</v>
      </c>
      <c r="K20" s="3"/>
      <c r="L20" s="3"/>
      <c r="M20" s="3"/>
      <c r="N20" s="28"/>
      <c r="O20" s="13">
        <f t="shared" si="5"/>
        <v>0</v>
      </c>
      <c r="P20" s="12">
        <f t="shared" si="0"/>
        <v>2024</v>
      </c>
      <c r="Q20" s="12">
        <f t="shared" si="1"/>
        <v>12</v>
      </c>
      <c r="R20" s="12" t="str">
        <f t="shared" si="6"/>
        <v>2024/12</v>
      </c>
      <c r="S20" s="14">
        <f t="shared" si="7"/>
        <v>0</v>
      </c>
    </row>
    <row r="21" spans="2:19">
      <c r="B21" s="32">
        <v>45658</v>
      </c>
      <c r="C21" s="35"/>
      <c r="D21" s="36"/>
      <c r="E21" s="8"/>
      <c r="F21" s="5"/>
      <c r="G21" s="7"/>
      <c r="H21" s="125" t="str">
        <f t="shared" si="2"/>
        <v/>
      </c>
      <c r="I21" s="37" t="str">
        <f t="shared" si="3"/>
        <v/>
      </c>
      <c r="J21" s="38">
        <f t="shared" si="4"/>
        <v>0</v>
      </c>
      <c r="K21" s="3"/>
      <c r="L21" s="3"/>
      <c r="M21" s="3"/>
      <c r="N21" s="28"/>
      <c r="O21" s="13">
        <f t="shared" si="5"/>
        <v>0</v>
      </c>
      <c r="P21" s="12">
        <f t="shared" si="0"/>
        <v>2025</v>
      </c>
      <c r="Q21" s="12">
        <f t="shared" si="1"/>
        <v>1</v>
      </c>
      <c r="R21" s="12" t="str">
        <f t="shared" si="6"/>
        <v>2025/1</v>
      </c>
      <c r="S21" s="14">
        <f t="shared" si="7"/>
        <v>0</v>
      </c>
    </row>
    <row r="22" spans="2:19">
      <c r="B22" s="32">
        <v>45689</v>
      </c>
      <c r="C22" s="35"/>
      <c r="D22" s="36"/>
      <c r="E22" s="8"/>
      <c r="F22" s="5"/>
      <c r="G22" s="7"/>
      <c r="H22" s="125" t="str">
        <f t="shared" si="2"/>
        <v/>
      </c>
      <c r="I22" s="37" t="str">
        <f t="shared" si="3"/>
        <v/>
      </c>
      <c r="J22" s="38">
        <f t="shared" si="4"/>
        <v>0</v>
      </c>
      <c r="K22" s="3"/>
      <c r="L22" s="3"/>
      <c r="M22" s="3"/>
      <c r="N22" s="28"/>
      <c r="O22" s="13">
        <f t="shared" si="5"/>
        <v>0</v>
      </c>
      <c r="P22" s="12">
        <f t="shared" si="0"/>
        <v>2025</v>
      </c>
      <c r="Q22" s="12">
        <f t="shared" si="1"/>
        <v>2</v>
      </c>
      <c r="R22" s="12" t="str">
        <f t="shared" si="6"/>
        <v>2025/2</v>
      </c>
      <c r="S22" s="14">
        <f t="shared" si="7"/>
        <v>0</v>
      </c>
    </row>
    <row r="23" spans="2:19">
      <c r="B23" s="32">
        <v>45717</v>
      </c>
      <c r="C23" s="35"/>
      <c r="D23" s="36"/>
      <c r="E23" s="8"/>
      <c r="F23" s="5"/>
      <c r="G23" s="7"/>
      <c r="H23" s="125" t="str">
        <f t="shared" si="2"/>
        <v/>
      </c>
      <c r="I23" s="37" t="str">
        <f t="shared" si="3"/>
        <v/>
      </c>
      <c r="J23" s="38">
        <f t="shared" si="4"/>
        <v>0</v>
      </c>
      <c r="K23" s="3"/>
      <c r="L23" s="3"/>
      <c r="M23" s="3"/>
      <c r="N23" s="28"/>
      <c r="O23" s="13">
        <f t="shared" si="5"/>
        <v>0</v>
      </c>
      <c r="P23" s="12">
        <f t="shared" si="0"/>
        <v>2025</v>
      </c>
      <c r="Q23" s="12">
        <f t="shared" si="1"/>
        <v>3</v>
      </c>
      <c r="R23" s="12" t="str">
        <f t="shared" si="6"/>
        <v>2025/3</v>
      </c>
      <c r="S23" s="14">
        <f t="shared" si="7"/>
        <v>0</v>
      </c>
    </row>
    <row r="24" spans="2:19">
      <c r="B24" s="32">
        <v>45748</v>
      </c>
      <c r="C24" s="35"/>
      <c r="D24" s="36"/>
      <c r="E24" s="8"/>
      <c r="F24" s="5"/>
      <c r="G24" s="7"/>
      <c r="H24" s="125" t="str">
        <f t="shared" si="2"/>
        <v/>
      </c>
      <c r="I24" s="37" t="str">
        <f t="shared" si="3"/>
        <v/>
      </c>
      <c r="J24" s="38">
        <f t="shared" si="4"/>
        <v>0</v>
      </c>
      <c r="K24" s="3"/>
      <c r="L24" s="3"/>
      <c r="M24" s="3"/>
      <c r="N24" s="28"/>
      <c r="O24" s="13">
        <f t="shared" si="5"/>
        <v>0</v>
      </c>
      <c r="P24" s="12">
        <f t="shared" si="0"/>
        <v>2025</v>
      </c>
      <c r="Q24" s="12">
        <f t="shared" si="1"/>
        <v>4</v>
      </c>
      <c r="R24" s="12" t="str">
        <f t="shared" si="6"/>
        <v>2025/4</v>
      </c>
      <c r="S24" s="14">
        <f t="shared" si="7"/>
        <v>0</v>
      </c>
    </row>
    <row r="25" spans="2:19">
      <c r="B25" s="32">
        <v>45778</v>
      </c>
      <c r="C25" s="35"/>
      <c r="D25" s="36"/>
      <c r="E25" s="8"/>
      <c r="F25" s="5"/>
      <c r="G25" s="7"/>
      <c r="H25" s="125" t="str">
        <f t="shared" si="2"/>
        <v/>
      </c>
      <c r="I25" s="37" t="str">
        <f t="shared" si="3"/>
        <v/>
      </c>
      <c r="J25" s="38">
        <f t="shared" si="4"/>
        <v>0</v>
      </c>
      <c r="K25" s="3"/>
      <c r="L25" s="3"/>
      <c r="M25" s="3"/>
      <c r="N25" s="28"/>
      <c r="O25" s="13">
        <f t="shared" si="5"/>
        <v>0</v>
      </c>
      <c r="P25" s="12">
        <f t="shared" si="0"/>
        <v>2025</v>
      </c>
      <c r="Q25" s="12">
        <f t="shared" si="1"/>
        <v>5</v>
      </c>
      <c r="R25" s="12" t="str">
        <f t="shared" si="6"/>
        <v>2025/5</v>
      </c>
      <c r="S25" s="14">
        <f t="shared" si="7"/>
        <v>0</v>
      </c>
    </row>
    <row r="26" spans="2:19">
      <c r="B26" s="32">
        <v>45809</v>
      </c>
      <c r="C26" s="35"/>
      <c r="D26" s="36"/>
      <c r="E26" s="8"/>
      <c r="F26" s="5"/>
      <c r="G26" s="7"/>
      <c r="H26" s="125" t="str">
        <f t="shared" si="2"/>
        <v/>
      </c>
      <c r="I26" s="37" t="str">
        <f t="shared" si="3"/>
        <v/>
      </c>
      <c r="J26" s="38">
        <f t="shared" si="4"/>
        <v>0</v>
      </c>
      <c r="K26" s="3"/>
      <c r="L26" s="3"/>
      <c r="M26" s="3"/>
      <c r="N26" s="28"/>
      <c r="O26" s="13">
        <f t="shared" si="5"/>
        <v>0</v>
      </c>
      <c r="P26" s="12">
        <f t="shared" si="0"/>
        <v>2025</v>
      </c>
      <c r="Q26" s="12">
        <f t="shared" si="1"/>
        <v>6</v>
      </c>
      <c r="R26" s="12" t="str">
        <f t="shared" si="6"/>
        <v>2025/6</v>
      </c>
      <c r="S26" s="14">
        <f t="shared" si="7"/>
        <v>0</v>
      </c>
    </row>
    <row r="27" spans="2:19">
      <c r="B27" s="32">
        <v>45839</v>
      </c>
      <c r="C27" s="35"/>
      <c r="D27" s="36"/>
      <c r="E27" s="8"/>
      <c r="F27" s="5"/>
      <c r="G27" s="7"/>
      <c r="H27" s="125" t="str">
        <f t="shared" si="2"/>
        <v/>
      </c>
      <c r="I27" s="37" t="str">
        <f t="shared" si="3"/>
        <v/>
      </c>
      <c r="J27" s="38">
        <f t="shared" si="4"/>
        <v>0</v>
      </c>
      <c r="K27" s="3"/>
      <c r="L27" s="3"/>
      <c r="M27" s="3"/>
      <c r="N27" s="28"/>
      <c r="O27" s="13">
        <f t="shared" si="5"/>
        <v>0</v>
      </c>
      <c r="P27" s="12">
        <f t="shared" si="0"/>
        <v>2025</v>
      </c>
      <c r="Q27" s="12">
        <f t="shared" si="1"/>
        <v>7</v>
      </c>
      <c r="R27" s="12" t="str">
        <f t="shared" si="6"/>
        <v>2025/7</v>
      </c>
      <c r="S27" s="14">
        <f t="shared" si="7"/>
        <v>0</v>
      </c>
    </row>
    <row r="28" spans="2:19">
      <c r="B28" s="32">
        <v>45870</v>
      </c>
      <c r="C28" s="35"/>
      <c r="D28" s="36"/>
      <c r="E28" s="8"/>
      <c r="F28" s="5"/>
      <c r="G28" s="7"/>
      <c r="H28" s="125" t="str">
        <f t="shared" si="2"/>
        <v/>
      </c>
      <c r="I28" s="37" t="str">
        <f t="shared" si="3"/>
        <v/>
      </c>
      <c r="J28" s="38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2025</v>
      </c>
      <c r="Q28" s="12">
        <f t="shared" si="1"/>
        <v>8</v>
      </c>
      <c r="R28" s="12" t="str">
        <f t="shared" si="6"/>
        <v>2025/8</v>
      </c>
      <c r="S28" s="14">
        <f t="shared" si="7"/>
        <v>0</v>
      </c>
    </row>
    <row r="29" spans="2:19">
      <c r="B29" s="32">
        <v>45901</v>
      </c>
      <c r="C29" s="35"/>
      <c r="D29" s="36"/>
      <c r="E29" s="8"/>
      <c r="F29" s="5"/>
      <c r="G29" s="7"/>
      <c r="H29" s="125" t="str">
        <f t="shared" si="2"/>
        <v/>
      </c>
      <c r="I29" s="37" t="str">
        <f t="shared" si="3"/>
        <v/>
      </c>
      <c r="J29" s="38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2025</v>
      </c>
      <c r="Q29" s="12">
        <f t="shared" ref="Q29:Q42" si="10">MONTH(B29)</f>
        <v>9</v>
      </c>
      <c r="R29" s="12" t="str">
        <f t="shared" ref="R29:R42" si="11">P29&amp;"/"&amp;Q29</f>
        <v>2025/9</v>
      </c>
      <c r="S29" s="14">
        <f t="shared" ref="S29:S42" si="12">D29</f>
        <v>0</v>
      </c>
    </row>
    <row r="30" spans="2:19">
      <c r="B30" s="32">
        <v>45931</v>
      </c>
      <c r="C30" s="35"/>
      <c r="D30" s="36"/>
      <c r="E30" s="8"/>
      <c r="F30" s="5"/>
      <c r="G30" s="7"/>
      <c r="H30" s="125" t="str">
        <f t="shared" si="2"/>
        <v/>
      </c>
      <c r="I30" s="37" t="str">
        <f t="shared" si="3"/>
        <v/>
      </c>
      <c r="J30" s="38">
        <f t="shared" si="4"/>
        <v>0</v>
      </c>
      <c r="N30" s="2"/>
      <c r="O30" s="13">
        <f t="shared" si="8"/>
        <v>0</v>
      </c>
      <c r="P30" s="12">
        <f t="shared" si="9"/>
        <v>2025</v>
      </c>
      <c r="Q30" s="12">
        <f t="shared" si="10"/>
        <v>10</v>
      </c>
      <c r="R30" s="12" t="str">
        <f t="shared" si="11"/>
        <v>2025/10</v>
      </c>
      <c r="S30" s="14">
        <f t="shared" si="12"/>
        <v>0</v>
      </c>
    </row>
    <row r="31" spans="2:19">
      <c r="B31" s="32">
        <v>45962</v>
      </c>
      <c r="C31" s="35"/>
      <c r="D31" s="36"/>
      <c r="E31" s="8"/>
      <c r="F31" s="5"/>
      <c r="G31" s="7"/>
      <c r="H31" s="125" t="str">
        <f t="shared" si="2"/>
        <v/>
      </c>
      <c r="I31" s="37" t="str">
        <f t="shared" si="3"/>
        <v/>
      </c>
      <c r="J31" s="38">
        <f t="shared" si="4"/>
        <v>0</v>
      </c>
      <c r="N31" s="2"/>
      <c r="O31" s="13">
        <f t="shared" si="8"/>
        <v>0</v>
      </c>
      <c r="P31" s="12">
        <f t="shared" si="9"/>
        <v>2025</v>
      </c>
      <c r="Q31" s="12">
        <f t="shared" si="10"/>
        <v>11</v>
      </c>
      <c r="R31" s="12" t="str">
        <f t="shared" si="11"/>
        <v>2025/11</v>
      </c>
      <c r="S31" s="14">
        <f t="shared" si="12"/>
        <v>0</v>
      </c>
    </row>
    <row r="32" spans="2:19">
      <c r="B32" s="32">
        <v>45992</v>
      </c>
      <c r="C32" s="35"/>
      <c r="D32" s="36"/>
      <c r="E32" s="8"/>
      <c r="F32" s="5"/>
      <c r="G32" s="7"/>
      <c r="H32" s="125" t="str">
        <f t="shared" si="2"/>
        <v/>
      </c>
      <c r="I32" s="37" t="str">
        <f t="shared" si="3"/>
        <v/>
      </c>
      <c r="J32" s="38">
        <f t="shared" si="4"/>
        <v>0</v>
      </c>
      <c r="N32" s="2"/>
      <c r="O32" s="13">
        <f t="shared" si="8"/>
        <v>0</v>
      </c>
      <c r="P32" s="12">
        <f t="shared" si="9"/>
        <v>2025</v>
      </c>
      <c r="Q32" s="12">
        <f t="shared" si="10"/>
        <v>12</v>
      </c>
      <c r="R32" s="12" t="str">
        <f t="shared" si="11"/>
        <v>2025/12</v>
      </c>
      <c r="S32" s="14">
        <f t="shared" si="12"/>
        <v>0</v>
      </c>
    </row>
    <row r="33" spans="2:19">
      <c r="B33" s="32">
        <v>46023</v>
      </c>
      <c r="C33" s="35"/>
      <c r="D33" s="36"/>
      <c r="E33" s="8"/>
      <c r="F33" s="5"/>
      <c r="G33" s="7"/>
      <c r="H33" s="125" t="str">
        <f t="shared" si="2"/>
        <v/>
      </c>
      <c r="I33" s="37" t="str">
        <f t="shared" si="3"/>
        <v/>
      </c>
      <c r="J33" s="38">
        <f t="shared" si="4"/>
        <v>0</v>
      </c>
      <c r="N33" s="2"/>
      <c r="O33" s="13">
        <f t="shared" si="8"/>
        <v>0</v>
      </c>
      <c r="P33" s="12">
        <f t="shared" si="9"/>
        <v>2026</v>
      </c>
      <c r="Q33" s="12">
        <f t="shared" si="10"/>
        <v>1</v>
      </c>
      <c r="R33" s="12" t="str">
        <f t="shared" si="11"/>
        <v>2026/1</v>
      </c>
      <c r="S33" s="14">
        <f t="shared" si="12"/>
        <v>0</v>
      </c>
    </row>
    <row r="34" spans="2:19">
      <c r="B34" s="32">
        <v>46054</v>
      </c>
      <c r="C34" s="35"/>
      <c r="D34" s="36"/>
      <c r="E34" s="8"/>
      <c r="F34" s="5"/>
      <c r="G34" s="7"/>
      <c r="H34" s="125" t="str">
        <f t="shared" si="2"/>
        <v/>
      </c>
      <c r="I34" s="37" t="str">
        <f t="shared" si="3"/>
        <v/>
      </c>
      <c r="J34" s="38">
        <f t="shared" si="4"/>
        <v>0</v>
      </c>
      <c r="N34" s="2"/>
      <c r="O34" s="13">
        <f t="shared" si="8"/>
        <v>0</v>
      </c>
      <c r="P34" s="12">
        <f t="shared" si="9"/>
        <v>2026</v>
      </c>
      <c r="Q34" s="12">
        <f t="shared" si="10"/>
        <v>2</v>
      </c>
      <c r="R34" s="12" t="str">
        <f t="shared" si="11"/>
        <v>2026/2</v>
      </c>
      <c r="S34" s="14">
        <f t="shared" si="12"/>
        <v>0</v>
      </c>
    </row>
    <row r="35" spans="2:19">
      <c r="B35" s="32">
        <v>46082</v>
      </c>
      <c r="C35" s="35"/>
      <c r="D35" s="36"/>
      <c r="E35" s="8"/>
      <c r="F35" s="5"/>
      <c r="G35" s="7"/>
      <c r="H35" s="125" t="str">
        <f t="shared" si="2"/>
        <v/>
      </c>
      <c r="I35" s="37" t="str">
        <f t="shared" si="3"/>
        <v/>
      </c>
      <c r="J35" s="38">
        <f t="shared" si="4"/>
        <v>0</v>
      </c>
      <c r="N35" s="2"/>
      <c r="O35" s="13">
        <f t="shared" si="8"/>
        <v>0</v>
      </c>
      <c r="P35" s="12">
        <f t="shared" si="9"/>
        <v>2026</v>
      </c>
      <c r="Q35" s="12">
        <f t="shared" si="10"/>
        <v>3</v>
      </c>
      <c r="R35" s="12" t="str">
        <f t="shared" si="11"/>
        <v>2026/3</v>
      </c>
      <c r="S35" s="14">
        <f t="shared" si="12"/>
        <v>0</v>
      </c>
    </row>
    <row r="36" spans="2:19">
      <c r="B36" s="32">
        <v>46113</v>
      </c>
      <c r="C36" s="35"/>
      <c r="D36" s="36"/>
      <c r="E36" s="8"/>
      <c r="F36" s="5"/>
      <c r="G36" s="7"/>
      <c r="H36" s="125" t="str">
        <f t="shared" si="2"/>
        <v/>
      </c>
      <c r="I36" s="37" t="str">
        <f t="shared" si="3"/>
        <v/>
      </c>
      <c r="J36" s="38">
        <f t="shared" si="4"/>
        <v>0</v>
      </c>
      <c r="N36" s="2"/>
      <c r="O36" s="13">
        <f t="shared" si="8"/>
        <v>0</v>
      </c>
      <c r="P36" s="12">
        <f t="shared" si="9"/>
        <v>2026</v>
      </c>
      <c r="Q36" s="12">
        <f t="shared" si="10"/>
        <v>4</v>
      </c>
      <c r="R36" s="12" t="str">
        <f t="shared" si="11"/>
        <v>2026/4</v>
      </c>
      <c r="S36" s="14">
        <f t="shared" si="12"/>
        <v>0</v>
      </c>
    </row>
    <row r="37" spans="2:19">
      <c r="B37" s="32">
        <v>46143</v>
      </c>
      <c r="C37" s="35"/>
      <c r="D37" s="36"/>
      <c r="E37" s="8"/>
      <c r="F37" s="5"/>
      <c r="G37" s="7"/>
      <c r="H37" s="125" t="str">
        <f t="shared" si="2"/>
        <v/>
      </c>
      <c r="I37" s="37" t="str">
        <f t="shared" si="3"/>
        <v/>
      </c>
      <c r="J37" s="38">
        <f t="shared" si="4"/>
        <v>0</v>
      </c>
      <c r="N37" s="2"/>
      <c r="O37" s="13">
        <f t="shared" si="8"/>
        <v>0</v>
      </c>
      <c r="P37" s="12">
        <f t="shared" si="9"/>
        <v>2026</v>
      </c>
      <c r="Q37" s="12">
        <f t="shared" si="10"/>
        <v>5</v>
      </c>
      <c r="R37" s="12" t="str">
        <f t="shared" si="11"/>
        <v>2026/5</v>
      </c>
      <c r="S37" s="14">
        <f t="shared" si="12"/>
        <v>0</v>
      </c>
    </row>
    <row r="38" spans="2:19">
      <c r="B38" s="32">
        <v>46174</v>
      </c>
      <c r="C38" s="35"/>
      <c r="D38" s="36"/>
      <c r="E38" s="8"/>
      <c r="F38" s="5"/>
      <c r="G38" s="7"/>
      <c r="H38" s="125" t="str">
        <f t="shared" si="2"/>
        <v/>
      </c>
      <c r="I38" s="37" t="str">
        <f t="shared" si="3"/>
        <v/>
      </c>
      <c r="J38" s="38">
        <f t="shared" si="4"/>
        <v>0</v>
      </c>
      <c r="N38" s="2"/>
      <c r="O38" s="13">
        <f t="shared" si="8"/>
        <v>0</v>
      </c>
      <c r="P38" s="12">
        <f t="shared" si="9"/>
        <v>2026</v>
      </c>
      <c r="Q38" s="12">
        <f t="shared" si="10"/>
        <v>6</v>
      </c>
      <c r="R38" s="12" t="str">
        <f t="shared" si="11"/>
        <v>2026/6</v>
      </c>
      <c r="S38" s="14">
        <f t="shared" si="12"/>
        <v>0</v>
      </c>
    </row>
    <row r="39" spans="2:19">
      <c r="B39" s="32">
        <v>46204</v>
      </c>
      <c r="C39" s="35"/>
      <c r="D39" s="36"/>
      <c r="E39" s="8"/>
      <c r="F39" s="5"/>
      <c r="G39" s="7"/>
      <c r="H39" s="125" t="str">
        <f t="shared" si="2"/>
        <v/>
      </c>
      <c r="I39" s="37" t="str">
        <f t="shared" si="3"/>
        <v/>
      </c>
      <c r="J39" s="38">
        <f t="shared" si="4"/>
        <v>0</v>
      </c>
      <c r="N39" s="2"/>
      <c r="O39" s="13">
        <f t="shared" si="8"/>
        <v>0</v>
      </c>
      <c r="P39" s="12">
        <f t="shared" si="9"/>
        <v>2026</v>
      </c>
      <c r="Q39" s="12">
        <f t="shared" si="10"/>
        <v>7</v>
      </c>
      <c r="R39" s="12" t="str">
        <f t="shared" si="11"/>
        <v>2026/7</v>
      </c>
      <c r="S39" s="14">
        <f t="shared" si="12"/>
        <v>0</v>
      </c>
    </row>
    <row r="40" spans="2:19">
      <c r="B40" s="32">
        <v>46235</v>
      </c>
      <c r="C40" s="35"/>
      <c r="D40" s="36"/>
      <c r="E40" s="8"/>
      <c r="F40" s="5"/>
      <c r="G40" s="7"/>
      <c r="H40" s="125" t="str">
        <f t="shared" si="2"/>
        <v/>
      </c>
      <c r="I40" s="37" t="str">
        <f t="shared" si="3"/>
        <v/>
      </c>
      <c r="J40" s="38">
        <f t="shared" si="4"/>
        <v>0</v>
      </c>
      <c r="N40" s="2"/>
      <c r="O40" s="13">
        <f t="shared" si="8"/>
        <v>0</v>
      </c>
      <c r="P40" s="12">
        <f t="shared" si="9"/>
        <v>2026</v>
      </c>
      <c r="Q40" s="12">
        <f t="shared" si="10"/>
        <v>8</v>
      </c>
      <c r="R40" s="12" t="str">
        <f t="shared" si="11"/>
        <v>2026/8</v>
      </c>
      <c r="S40" s="14">
        <f t="shared" si="12"/>
        <v>0</v>
      </c>
    </row>
    <row r="41" spans="2:19">
      <c r="B41" s="32">
        <v>46266</v>
      </c>
      <c r="C41" s="35"/>
      <c r="D41" s="36"/>
      <c r="E41" s="8"/>
      <c r="F41" s="5"/>
      <c r="G41" s="7"/>
      <c r="H41" s="125" t="str">
        <f t="shared" si="2"/>
        <v/>
      </c>
      <c r="I41" s="37" t="str">
        <f t="shared" si="3"/>
        <v/>
      </c>
      <c r="J41" s="38">
        <f t="shared" si="4"/>
        <v>0</v>
      </c>
      <c r="N41" s="2"/>
      <c r="O41" s="13">
        <f t="shared" si="8"/>
        <v>0</v>
      </c>
      <c r="P41" s="12">
        <f t="shared" si="9"/>
        <v>2026</v>
      </c>
      <c r="Q41" s="12">
        <f t="shared" si="10"/>
        <v>9</v>
      </c>
      <c r="R41" s="12" t="str">
        <f t="shared" si="11"/>
        <v>2026/9</v>
      </c>
      <c r="S41" s="14">
        <f t="shared" si="12"/>
        <v>0</v>
      </c>
    </row>
    <row r="42" spans="2:19">
      <c r="B42" s="32">
        <v>46296</v>
      </c>
      <c r="C42" s="35"/>
      <c r="D42" s="36"/>
      <c r="E42" s="8"/>
      <c r="F42" s="5"/>
      <c r="G42" s="7"/>
      <c r="H42" s="125" t="str">
        <f t="shared" si="2"/>
        <v/>
      </c>
      <c r="I42" s="37" t="str">
        <f t="shared" si="3"/>
        <v/>
      </c>
      <c r="J42" s="38">
        <f t="shared" si="4"/>
        <v>0</v>
      </c>
      <c r="N42" s="2"/>
      <c r="O42" s="13">
        <f t="shared" si="8"/>
        <v>0</v>
      </c>
      <c r="P42" s="12">
        <f t="shared" si="9"/>
        <v>2026</v>
      </c>
      <c r="Q42" s="12">
        <f t="shared" si="10"/>
        <v>10</v>
      </c>
      <c r="R42" s="12" t="str">
        <f t="shared" si="11"/>
        <v>2026/10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90" activePane="bottomLeft" state="frozen"/>
      <selection pane="bottomLeft" activeCell="G199" sqref="G19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7" t="s">
        <v>66</v>
      </c>
      <c r="G1" s="48" t="s">
        <v>64</v>
      </c>
      <c r="H1" s="48" t="s">
        <v>65</v>
      </c>
      <c r="I1" s="49" t="s">
        <v>44</v>
      </c>
      <c r="J1" s="50" t="str">
        <f>"&gt;="&amp;G2</f>
        <v>&gt;=32874</v>
      </c>
      <c r="K1" s="50" t="str">
        <f>"&lt;="&amp;H2</f>
        <v>&lt;=44227</v>
      </c>
    </row>
    <row r="2" spans="1:11">
      <c r="F2" s="18"/>
      <c r="G2" s="55">
        <v>32874</v>
      </c>
      <c r="H2" s="55">
        <v>44227</v>
      </c>
    </row>
    <row r="5" spans="1:11">
      <c r="A5" s="22"/>
      <c r="B5" s="22"/>
      <c r="C5" s="22"/>
      <c r="D5" s="22"/>
      <c r="E5" s="22"/>
      <c r="G5" s="51" t="s">
        <v>56</v>
      </c>
      <c r="H5" s="52" t="s">
        <v>67</v>
      </c>
      <c r="I5" s="52" t="s">
        <v>68</v>
      </c>
    </row>
    <row r="6" spans="1:11">
      <c r="A6" s="44" t="s">
        <v>18</v>
      </c>
      <c r="B6" s="246" t="s">
        <v>75</v>
      </c>
      <c r="C6" s="246"/>
      <c r="D6" s="246"/>
      <c r="E6" s="246"/>
      <c r="G6" s="53">
        <f>IF(A6="Plan",SUMIF('Control de pagos'!B:B,Descripción!B6,'Control de pagos'!D:D),"")</f>
        <v>168968.82000000007</v>
      </c>
      <c r="H6" s="53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4">
        <f>IF(G6="","",G6-H6)</f>
        <v>68055.520000000019</v>
      </c>
    </row>
    <row r="7" spans="1:11" ht="15.75" thickBot="1">
      <c r="A7" s="45" t="s">
        <v>57</v>
      </c>
      <c r="B7" s="46">
        <v>41451</v>
      </c>
      <c r="G7" s="53" t="str">
        <f>IF(A7="Plan",SUMIF('Control de pagos'!B:B,Descripción!B7,'Control de pagos'!D:D),"")</f>
        <v/>
      </c>
      <c r="H7" s="53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4" t="str">
        <f t="shared" ref="I7:I19" si="0">IF(G7="","",G7-H7)</f>
        <v/>
      </c>
    </row>
    <row r="8" spans="1:11" ht="24.75" thickBot="1">
      <c r="A8" s="67" t="s">
        <v>45</v>
      </c>
      <c r="B8" s="67" t="s">
        <v>76</v>
      </c>
      <c r="G8" s="53" t="str">
        <f>IF(A8="Plan",SUMIF('Control de pagos'!B:B,Descripción!B8,'Control de pagos'!D:D),"")</f>
        <v/>
      </c>
      <c r="H8" s="53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4" t="str">
        <f t="shared" si="0"/>
        <v/>
      </c>
    </row>
    <row r="9" spans="1:11" ht="15.75" thickBot="1">
      <c r="A9" s="67" t="s">
        <v>46</v>
      </c>
      <c r="B9" s="67" t="s">
        <v>77</v>
      </c>
      <c r="G9" s="53" t="str">
        <f>IF(A9="Plan",SUMIF('Control de pagos'!B:B,Descripción!B9,'Control de pagos'!D:D),"")</f>
        <v/>
      </c>
      <c r="H9" s="53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4" t="str">
        <f t="shared" si="0"/>
        <v/>
      </c>
    </row>
    <row r="10" spans="1:11" ht="36.75" thickBot="1">
      <c r="A10" s="67" t="s">
        <v>47</v>
      </c>
      <c r="B10" s="67" t="s">
        <v>78</v>
      </c>
      <c r="G10" s="53" t="str">
        <f>IF(A10="Plan",SUMIF('Control de pagos'!B:B,Descripción!B10,'Control de pagos'!D:D),"")</f>
        <v/>
      </c>
      <c r="H10" s="53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4" t="str">
        <f t="shared" si="0"/>
        <v/>
      </c>
    </row>
    <row r="11" spans="1:11" ht="15.75" thickBot="1">
      <c r="G11" s="53" t="str">
        <f>IF(A11="Plan",SUMIF('Control de pagos'!B:B,Descripción!B11,'Control de pagos'!D:D),"")</f>
        <v/>
      </c>
      <c r="H11" s="53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4" t="str">
        <f t="shared" si="0"/>
        <v/>
      </c>
    </row>
    <row r="12" spans="1:11" ht="20.25" customHeight="1" thickBot="1">
      <c r="A12" s="251" t="s">
        <v>48</v>
      </c>
      <c r="B12" s="251" t="s">
        <v>49</v>
      </c>
      <c r="C12" s="251" t="s">
        <v>50</v>
      </c>
      <c r="D12" s="253" t="s">
        <v>51</v>
      </c>
      <c r="E12" s="254"/>
      <c r="G12" s="53" t="str">
        <f>IF(A12="Plan",SUMIF('Control de pagos'!B:B,Descripción!B12,'Control de pagos'!D:D),"")</f>
        <v/>
      </c>
      <c r="H12" s="53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4" t="str">
        <f t="shared" si="0"/>
        <v/>
      </c>
    </row>
    <row r="13" spans="1:11" ht="15.75" thickBot="1">
      <c r="A13" s="252"/>
      <c r="B13" s="252"/>
      <c r="C13" s="252"/>
      <c r="D13" s="67" t="s">
        <v>52</v>
      </c>
      <c r="E13" s="67" t="s">
        <v>79</v>
      </c>
      <c r="G13" s="53" t="str">
        <f>IF(A13="Plan",SUMIF('Control de pagos'!B:B,Descripción!B13,'Control de pagos'!D:D),"")</f>
        <v/>
      </c>
      <c r="H13" s="53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4" t="str">
        <f t="shared" si="0"/>
        <v/>
      </c>
    </row>
    <row r="14" spans="1:11" ht="15.75" thickBot="1">
      <c r="A14" s="68" t="s">
        <v>53</v>
      </c>
      <c r="B14" s="69">
        <v>25815.41</v>
      </c>
      <c r="C14" s="255">
        <v>120</v>
      </c>
      <c r="D14" s="258">
        <v>1.35E-2</v>
      </c>
      <c r="E14" s="258">
        <v>0</v>
      </c>
      <c r="G14" s="53" t="str">
        <f>IF(A14="Plan",SUMIF('Control de pagos'!B:B,Descripción!B14,'Control de pagos'!D:D),"")</f>
        <v/>
      </c>
      <c r="H14" s="53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4" t="str">
        <f t="shared" si="0"/>
        <v/>
      </c>
    </row>
    <row r="15" spans="1:11" ht="15.75" thickBot="1">
      <c r="A15" s="68" t="s">
        <v>54</v>
      </c>
      <c r="B15" s="69">
        <v>143153.41</v>
      </c>
      <c r="C15" s="256"/>
      <c r="D15" s="259"/>
      <c r="E15" s="259"/>
      <c r="G15" s="53" t="str">
        <f>IF(A15="Plan",SUMIF('Control de pagos'!B:B,Descripción!B15,'Control de pagos'!D:D),"")</f>
        <v/>
      </c>
      <c r="H15" s="53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4" t="str">
        <f t="shared" si="0"/>
        <v/>
      </c>
    </row>
    <row r="16" spans="1:11" ht="15.75" thickBot="1">
      <c r="A16" s="68" t="s">
        <v>55</v>
      </c>
      <c r="B16" s="69">
        <v>0</v>
      </c>
      <c r="C16" s="256"/>
      <c r="D16" s="259"/>
      <c r="E16" s="259"/>
      <c r="G16" s="53" t="str">
        <f>IF(A16="Plan",SUMIF('Control de pagos'!B:B,Descripción!B16,'Control de pagos'!D:D),"")</f>
        <v/>
      </c>
      <c r="H16" s="53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4" t="str">
        <f t="shared" si="0"/>
        <v/>
      </c>
    </row>
    <row r="17" spans="1:9" ht="15.75" thickBot="1">
      <c r="A17" s="68" t="s">
        <v>56</v>
      </c>
      <c r="B17" s="70">
        <v>168968.82</v>
      </c>
      <c r="C17" s="256"/>
      <c r="D17" s="259"/>
      <c r="E17" s="259"/>
      <c r="G17" s="53" t="str">
        <f>IF(A17="Plan",SUMIF('Control de pagos'!B:B,Descripción!B17,'Control de pagos'!D:D),"")</f>
        <v/>
      </c>
      <c r="H17" s="53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4" t="str">
        <f t="shared" si="0"/>
        <v/>
      </c>
    </row>
    <row r="18" spans="1:9" ht="15.75" thickBot="1">
      <c r="A18" s="71"/>
      <c r="B18" s="72"/>
      <c r="C18" s="257"/>
      <c r="D18" s="260"/>
      <c r="E18" s="260"/>
      <c r="G18" s="53" t="str">
        <f>IF(A18="Plan",SUMIF('Control de pagos'!B:B,Descripción!B18,'Control de pagos'!D:D),"")</f>
        <v/>
      </c>
      <c r="H18" s="53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4" t="str">
        <f t="shared" si="0"/>
        <v/>
      </c>
    </row>
    <row r="19" spans="1:9">
      <c r="A19" s="44" t="s">
        <v>18</v>
      </c>
      <c r="B19" s="246" t="s">
        <v>98</v>
      </c>
      <c r="C19" s="246"/>
      <c r="D19" s="246"/>
      <c r="E19" s="246"/>
      <c r="G19" s="53">
        <f>IF(A19="Plan",SUMIF('Control de pagos'!B:B,Descripción!B19,'Control de pagos'!D:D),"")</f>
        <v>567975.03</v>
      </c>
      <c r="H19" s="53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4">
        <f t="shared" si="0"/>
        <v>102235.53000000003</v>
      </c>
    </row>
    <row r="20" spans="1:9" ht="15.75" thickBot="1">
      <c r="A20" s="45" t="s">
        <v>57</v>
      </c>
      <c r="B20" s="46">
        <v>43903</v>
      </c>
      <c r="G20" s="53" t="str">
        <f>IF(A20="Plan",SUMIF('Control de pagos'!B:B,Descripción!B20,'Control de pagos'!D:D),"")</f>
        <v/>
      </c>
      <c r="H20" s="53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4" t="str">
        <f t="shared" ref="I20:I83" si="1">IF(G20="","",G20-H20)</f>
        <v/>
      </c>
    </row>
    <row r="21" spans="1:9" ht="24.75" thickBot="1">
      <c r="A21" s="67" t="s">
        <v>45</v>
      </c>
      <c r="B21" s="67" t="s">
        <v>76</v>
      </c>
      <c r="G21" s="53" t="str">
        <f>IF(A21="Plan",SUMIF('Control de pagos'!B:B,Descripción!B21,'Control de pagos'!D:D),"")</f>
        <v/>
      </c>
      <c r="H21" s="53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4" t="str">
        <f t="shared" si="1"/>
        <v/>
      </c>
    </row>
    <row r="22" spans="1:9" ht="15.75" thickBot="1">
      <c r="A22" s="67" t="s">
        <v>46</v>
      </c>
      <c r="B22" s="67" t="s">
        <v>77</v>
      </c>
      <c r="G22" s="53" t="str">
        <f>IF(A22="Plan",SUMIF('Control de pagos'!B:B,Descripción!B22,'Control de pagos'!D:D),"")</f>
        <v/>
      </c>
      <c r="H22" s="53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4" t="str">
        <f t="shared" si="1"/>
        <v/>
      </c>
    </row>
    <row r="23" spans="1:9" ht="36.75" thickBot="1">
      <c r="A23" s="67" t="s">
        <v>47</v>
      </c>
      <c r="B23" s="67" t="s">
        <v>99</v>
      </c>
      <c r="G23" s="53" t="str">
        <f>IF(A23="Plan",SUMIF('Control de pagos'!B:B,Descripción!B23,'Control de pagos'!D:D),"")</f>
        <v/>
      </c>
      <c r="H23" s="53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4" t="str">
        <f t="shared" si="1"/>
        <v/>
      </c>
    </row>
    <row r="24" spans="1:9" ht="15.75" thickBot="1">
      <c r="G24" s="53" t="str">
        <f>IF(A24="Plan",SUMIF('Control de pagos'!B:B,Descripción!B24,'Control de pagos'!D:D),"")</f>
        <v/>
      </c>
      <c r="H24" s="53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4" t="str">
        <f t="shared" si="1"/>
        <v/>
      </c>
    </row>
    <row r="25" spans="1:9" ht="20.25" customHeight="1" thickBot="1">
      <c r="A25" s="251" t="s">
        <v>48</v>
      </c>
      <c r="B25" s="251" t="s">
        <v>49</v>
      </c>
      <c r="C25" s="251" t="s">
        <v>50</v>
      </c>
      <c r="D25" s="253" t="s">
        <v>51</v>
      </c>
      <c r="E25" s="254"/>
      <c r="G25" s="53" t="str">
        <f>IF(A25="Plan",SUMIF('Control de pagos'!B:B,Descripción!B25,'Control de pagos'!D:D),"")</f>
        <v/>
      </c>
      <c r="H25" s="53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4" t="str">
        <f t="shared" si="1"/>
        <v/>
      </c>
    </row>
    <row r="26" spans="1:9" ht="15.75" thickBot="1">
      <c r="A26" s="252"/>
      <c r="B26" s="252"/>
      <c r="C26" s="252"/>
      <c r="D26" s="67" t="s">
        <v>52</v>
      </c>
      <c r="E26" s="67" t="s">
        <v>79</v>
      </c>
      <c r="G26" s="53" t="str">
        <f>IF(A26="Plan",SUMIF('Control de pagos'!B:B,Descripción!B26,'Control de pagos'!D:D),"")</f>
        <v/>
      </c>
      <c r="H26" s="53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4" t="str">
        <f t="shared" si="1"/>
        <v/>
      </c>
    </row>
    <row r="27" spans="1:9" ht="15.75" thickBot="1">
      <c r="A27" s="68" t="s">
        <v>53</v>
      </c>
      <c r="B27" s="69">
        <v>567975.03</v>
      </c>
      <c r="C27" s="255">
        <v>12</v>
      </c>
      <c r="D27" s="258">
        <v>0.03</v>
      </c>
      <c r="E27" s="258">
        <v>0</v>
      </c>
      <c r="G27" s="53" t="str">
        <f>IF(A27="Plan",SUMIF('Control de pagos'!B:B,Descripción!B27,'Control de pagos'!D:D),"")</f>
        <v/>
      </c>
      <c r="H27" s="53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4" t="str">
        <f t="shared" si="1"/>
        <v/>
      </c>
    </row>
    <row r="28" spans="1:9" ht="15.75" thickBot="1">
      <c r="A28" s="68" t="s">
        <v>54</v>
      </c>
      <c r="B28" s="69">
        <v>0</v>
      </c>
      <c r="C28" s="256"/>
      <c r="D28" s="259"/>
      <c r="E28" s="259"/>
      <c r="G28" s="53" t="str">
        <f>IF(A28="Plan",SUMIF('Control de pagos'!B:B,Descripción!B28,'Control de pagos'!D:D),"")</f>
        <v/>
      </c>
      <c r="H28" s="53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4" t="str">
        <f t="shared" si="1"/>
        <v/>
      </c>
    </row>
    <row r="29" spans="1:9" ht="15.75" thickBot="1">
      <c r="A29" s="68" t="s">
        <v>55</v>
      </c>
      <c r="B29" s="69">
        <v>0</v>
      </c>
      <c r="C29" s="256"/>
      <c r="D29" s="259"/>
      <c r="E29" s="259"/>
      <c r="G29" s="53" t="str">
        <f>IF(A29="Plan",SUMIF('Control de pagos'!B:B,Descripción!B29,'Control de pagos'!D:D),"")</f>
        <v/>
      </c>
      <c r="H29" s="53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4" t="str">
        <f t="shared" si="1"/>
        <v/>
      </c>
    </row>
    <row r="30" spans="1:9" ht="15.75" thickBot="1">
      <c r="A30" s="68" t="s">
        <v>56</v>
      </c>
      <c r="B30" s="70">
        <v>567975.03</v>
      </c>
      <c r="C30" s="256"/>
      <c r="D30" s="259"/>
      <c r="E30" s="259"/>
      <c r="G30" s="53" t="str">
        <f>IF(A30="Plan",SUMIF('Control de pagos'!B:B,Descripción!B30,'Control de pagos'!D:D),"")</f>
        <v/>
      </c>
      <c r="H30" s="53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4" t="str">
        <f t="shared" si="1"/>
        <v/>
      </c>
    </row>
    <row r="31" spans="1:9" ht="15.75" thickBot="1">
      <c r="A31" s="71"/>
      <c r="B31" s="72"/>
      <c r="C31" s="257"/>
      <c r="D31" s="260"/>
      <c r="E31" s="260"/>
      <c r="G31" s="53" t="str">
        <f>IF(A31="Plan",SUMIF('Control de pagos'!B:B,Descripción!B31,'Control de pagos'!D:D),"")</f>
        <v/>
      </c>
      <c r="H31" s="53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4" t="str">
        <f t="shared" si="1"/>
        <v/>
      </c>
    </row>
    <row r="32" spans="1:9">
      <c r="A32" s="44" t="s">
        <v>18</v>
      </c>
      <c r="B32" s="246" t="s">
        <v>109</v>
      </c>
      <c r="C32" s="246"/>
      <c r="D32" s="246"/>
      <c r="E32" s="246"/>
      <c r="G32" s="53">
        <f>IF(A32="Plan",SUMIF('Control de pagos'!B:B,Descripción!B32,'Control de pagos'!D:D),"")</f>
        <v>1906825.0400000047</v>
      </c>
      <c r="H32" s="53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4">
        <f t="shared" si="1"/>
        <v>1746175.0000000047</v>
      </c>
    </row>
    <row r="33" spans="1:9" ht="15.75" thickBot="1">
      <c r="A33" s="45" t="s">
        <v>57</v>
      </c>
      <c r="B33" s="46">
        <v>43903</v>
      </c>
      <c r="G33" s="53" t="str">
        <f>IF(A33="Plan",SUMIF('Control de pagos'!B:B,Descripción!B33,'Control de pagos'!D:D),"")</f>
        <v/>
      </c>
      <c r="H33" s="53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4" t="str">
        <f t="shared" si="1"/>
        <v/>
      </c>
    </row>
    <row r="34" spans="1:9" ht="24.75" thickBot="1">
      <c r="A34" s="67" t="s">
        <v>45</v>
      </c>
      <c r="B34" s="67" t="s">
        <v>76</v>
      </c>
      <c r="G34" s="53" t="str">
        <f>IF(A34="Plan",SUMIF('Control de pagos'!B:B,Descripción!B34,'Control de pagos'!D:D),"")</f>
        <v/>
      </c>
      <c r="H34" s="53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4" t="str">
        <f t="shared" si="1"/>
        <v/>
      </c>
    </row>
    <row r="35" spans="1:9" ht="15.75" thickBot="1">
      <c r="A35" s="67" t="s">
        <v>46</v>
      </c>
      <c r="B35" s="67" t="s">
        <v>77</v>
      </c>
      <c r="G35" s="53" t="str">
        <f>IF(A35="Plan",SUMIF('Control de pagos'!B:B,Descripción!B35,'Control de pagos'!D:D),"")</f>
        <v/>
      </c>
      <c r="H35" s="53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4" t="str">
        <f t="shared" si="1"/>
        <v/>
      </c>
    </row>
    <row r="36" spans="1:9" ht="36.75" thickBot="1">
      <c r="A36" s="67" t="s">
        <v>47</v>
      </c>
      <c r="B36" s="67" t="s">
        <v>99</v>
      </c>
      <c r="G36" s="53" t="str">
        <f>IF(A36="Plan",SUMIF('Control de pagos'!B:B,Descripción!B36,'Control de pagos'!D:D),"")</f>
        <v/>
      </c>
      <c r="H36" s="53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4" t="str">
        <f t="shared" si="1"/>
        <v/>
      </c>
    </row>
    <row r="37" spans="1:9" ht="15.75" thickBot="1">
      <c r="G37" s="53" t="str">
        <f>IF(A37="Plan",SUMIF('Control de pagos'!B:B,Descripción!B37,'Control de pagos'!D:D),"")</f>
        <v/>
      </c>
      <c r="H37" s="53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4" t="str">
        <f t="shared" si="1"/>
        <v/>
      </c>
    </row>
    <row r="38" spans="1:9" ht="20.25" customHeight="1" thickBot="1">
      <c r="A38" s="251" t="s">
        <v>48</v>
      </c>
      <c r="B38" s="251" t="s">
        <v>49</v>
      </c>
      <c r="C38" s="251" t="s">
        <v>50</v>
      </c>
      <c r="D38" s="253" t="s">
        <v>51</v>
      </c>
      <c r="E38" s="254"/>
      <c r="G38" s="53" t="str">
        <f>IF(A38="Plan",SUMIF('Control de pagos'!B:B,Descripción!B38,'Control de pagos'!D:D),"")</f>
        <v/>
      </c>
      <c r="H38" s="53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4" t="str">
        <f t="shared" si="1"/>
        <v/>
      </c>
    </row>
    <row r="39" spans="1:9" ht="15.75" thickBot="1">
      <c r="A39" s="252"/>
      <c r="B39" s="252"/>
      <c r="C39" s="252"/>
      <c r="D39" s="67" t="s">
        <v>52</v>
      </c>
      <c r="E39" s="67" t="s">
        <v>79</v>
      </c>
      <c r="G39" s="53" t="str">
        <f>IF(A39="Plan",SUMIF('Control de pagos'!B:B,Descripción!B39,'Control de pagos'!D:D),"")</f>
        <v/>
      </c>
      <c r="H39" s="53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4" t="str">
        <f t="shared" si="1"/>
        <v/>
      </c>
    </row>
    <row r="40" spans="1:9" ht="15.75" thickBot="1">
      <c r="A40" s="68" t="s">
        <v>53</v>
      </c>
      <c r="B40" s="69">
        <v>1906825.04</v>
      </c>
      <c r="C40" s="255">
        <v>121</v>
      </c>
      <c r="D40" s="258">
        <v>0.03</v>
      </c>
      <c r="E40" s="258">
        <v>0</v>
      </c>
      <c r="G40" s="53" t="str">
        <f>IF(A40="Plan",SUMIF('Control de pagos'!B:B,Descripción!B40,'Control de pagos'!D:D),"")</f>
        <v/>
      </c>
      <c r="H40" s="53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4" t="str">
        <f t="shared" si="1"/>
        <v/>
      </c>
    </row>
    <row r="41" spans="1:9" ht="15.75" thickBot="1">
      <c r="A41" s="68" t="s">
        <v>54</v>
      </c>
      <c r="B41" s="69">
        <v>0</v>
      </c>
      <c r="C41" s="256"/>
      <c r="D41" s="259"/>
      <c r="E41" s="259"/>
      <c r="G41" s="53" t="str">
        <f>IF(A41="Plan",SUMIF('Control de pagos'!B:B,Descripción!B41,'Control de pagos'!D:D),"")</f>
        <v/>
      </c>
      <c r="H41" s="53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4" t="str">
        <f t="shared" si="1"/>
        <v/>
      </c>
    </row>
    <row r="42" spans="1:9" ht="15.75" thickBot="1">
      <c r="A42" s="68" t="s">
        <v>55</v>
      </c>
      <c r="B42" s="69">
        <v>0</v>
      </c>
      <c r="C42" s="256"/>
      <c r="D42" s="259"/>
      <c r="E42" s="259"/>
      <c r="G42" s="53" t="str">
        <f>IF(A42="Plan",SUMIF('Control de pagos'!B:B,Descripción!B42,'Control de pagos'!D:D),"")</f>
        <v/>
      </c>
      <c r="H42" s="53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4" t="str">
        <f t="shared" si="1"/>
        <v/>
      </c>
    </row>
    <row r="43" spans="1:9" ht="15.75" thickBot="1">
      <c r="A43" s="68" t="s">
        <v>56</v>
      </c>
      <c r="B43" s="70">
        <v>1906825.04</v>
      </c>
      <c r="C43" s="256"/>
      <c r="D43" s="259"/>
      <c r="E43" s="259"/>
      <c r="G43" s="53" t="str">
        <f>IF(A43="Plan",SUMIF('Control de pagos'!B:B,Descripción!B43,'Control de pagos'!D:D),"")</f>
        <v/>
      </c>
      <c r="H43" s="53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4" t="str">
        <f t="shared" si="1"/>
        <v/>
      </c>
    </row>
    <row r="44" spans="1:9" ht="15.75" thickBot="1">
      <c r="A44" s="71"/>
      <c r="B44" s="72"/>
      <c r="C44" s="257"/>
      <c r="D44" s="260"/>
      <c r="E44" s="260"/>
      <c r="G44" s="53" t="str">
        <f>IF(A44="Plan",SUMIF('Control de pagos'!B:B,Descripción!B44,'Control de pagos'!D:D),"")</f>
        <v/>
      </c>
      <c r="H44" s="53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4" t="str">
        <f t="shared" si="1"/>
        <v/>
      </c>
    </row>
    <row r="45" spans="1:9">
      <c r="A45" s="44" t="s">
        <v>18</v>
      </c>
      <c r="B45" s="246" t="s">
        <v>117</v>
      </c>
      <c r="C45" s="246"/>
      <c r="D45" s="246"/>
      <c r="E45" s="246"/>
      <c r="G45" s="53">
        <f>IF(A45="Plan",SUMIF('Control de pagos'!B:B,Descripción!B45,'Control de pagos'!D:D),"")</f>
        <v>6659624.090000011</v>
      </c>
      <c r="H45" s="53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4">
        <f t="shared" si="1"/>
        <v>6208434.550000011</v>
      </c>
    </row>
    <row r="46" spans="1:9" ht="15.75" thickBot="1">
      <c r="A46" s="45" t="s">
        <v>57</v>
      </c>
      <c r="B46" s="46">
        <v>43920</v>
      </c>
      <c r="G46" s="53" t="str">
        <f>IF(A46="Plan",SUMIF('Control de pagos'!B:B,Descripción!B46,'Control de pagos'!D:D),"")</f>
        <v/>
      </c>
      <c r="H46" s="53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4" t="str">
        <f t="shared" si="1"/>
        <v/>
      </c>
    </row>
    <row r="47" spans="1:9" ht="24.75" thickBot="1">
      <c r="A47" s="67" t="s">
        <v>45</v>
      </c>
      <c r="B47" s="67" t="s">
        <v>76</v>
      </c>
      <c r="G47" s="53" t="str">
        <f>IF(A47="Plan",SUMIF('Control de pagos'!B:B,Descripción!B47,'Control de pagos'!D:D),"")</f>
        <v/>
      </c>
      <c r="H47" s="53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4" t="str">
        <f t="shared" si="1"/>
        <v/>
      </c>
    </row>
    <row r="48" spans="1:9" ht="15.75" thickBot="1">
      <c r="A48" s="67" t="s">
        <v>46</v>
      </c>
      <c r="B48" s="67" t="s">
        <v>77</v>
      </c>
      <c r="G48" s="53" t="str">
        <f>IF(A48="Plan",SUMIF('Control de pagos'!B:B,Descripción!B48,'Control de pagos'!D:D),"")</f>
        <v/>
      </c>
      <c r="H48" s="53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4" t="str">
        <f t="shared" si="1"/>
        <v/>
      </c>
    </row>
    <row r="49" spans="1:9" ht="36.75" thickBot="1">
      <c r="A49" s="67" t="s">
        <v>47</v>
      </c>
      <c r="B49" s="67" t="s">
        <v>99</v>
      </c>
      <c r="G49" s="53" t="str">
        <f>IF(A49="Plan",SUMIF('Control de pagos'!B:B,Descripción!B49,'Control de pagos'!D:D),"")</f>
        <v/>
      </c>
      <c r="H49" s="53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4" t="str">
        <f t="shared" si="1"/>
        <v/>
      </c>
    </row>
    <row r="50" spans="1:9" ht="15.75" thickBot="1">
      <c r="G50" s="53" t="str">
        <f>IF(A50="Plan",SUMIF('Control de pagos'!B:B,Descripción!B50,'Control de pagos'!D:D),"")</f>
        <v/>
      </c>
      <c r="H50" s="53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4" t="str">
        <f t="shared" si="1"/>
        <v/>
      </c>
    </row>
    <row r="51" spans="1:9" ht="20.25" customHeight="1" thickBot="1">
      <c r="A51" s="251" t="s">
        <v>48</v>
      </c>
      <c r="B51" s="251" t="s">
        <v>49</v>
      </c>
      <c r="C51" s="251" t="s">
        <v>50</v>
      </c>
      <c r="D51" s="253" t="s">
        <v>51</v>
      </c>
      <c r="E51" s="254"/>
      <c r="G51" s="53" t="str">
        <f>IF(A51="Plan",SUMIF('Control de pagos'!B:B,Descripción!B51,'Control de pagos'!D:D),"")</f>
        <v/>
      </c>
      <c r="H51" s="53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4" t="str">
        <f t="shared" si="1"/>
        <v/>
      </c>
    </row>
    <row r="52" spans="1:9" ht="15.75" thickBot="1">
      <c r="A52" s="252"/>
      <c r="B52" s="252"/>
      <c r="C52" s="252"/>
      <c r="D52" s="67" t="s">
        <v>52</v>
      </c>
      <c r="E52" s="67" t="s">
        <v>79</v>
      </c>
      <c r="G52" s="53" t="str">
        <f>IF(A52="Plan",SUMIF('Control de pagos'!B:B,Descripción!B52,'Control de pagos'!D:D),"")</f>
        <v/>
      </c>
      <c r="H52" s="53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4" t="str">
        <f t="shared" si="1"/>
        <v/>
      </c>
    </row>
    <row r="53" spans="1:9" ht="15.75" thickBot="1">
      <c r="A53" s="68" t="s">
        <v>53</v>
      </c>
      <c r="B53" s="69">
        <v>6659624.0899999999</v>
      </c>
      <c r="C53" s="255">
        <v>121</v>
      </c>
      <c r="D53" s="258">
        <v>0.03</v>
      </c>
      <c r="E53" s="258">
        <v>0</v>
      </c>
      <c r="G53" s="53" t="str">
        <f>IF(A53="Plan",SUMIF('Control de pagos'!B:B,Descripción!B53,'Control de pagos'!D:D),"")</f>
        <v/>
      </c>
      <c r="H53" s="53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4" t="str">
        <f t="shared" si="1"/>
        <v/>
      </c>
    </row>
    <row r="54" spans="1:9" ht="15.75" thickBot="1">
      <c r="A54" s="68" t="s">
        <v>54</v>
      </c>
      <c r="B54" s="69">
        <v>0</v>
      </c>
      <c r="C54" s="256"/>
      <c r="D54" s="259"/>
      <c r="E54" s="259"/>
      <c r="G54" s="53" t="str">
        <f>IF(A54="Plan",SUMIF('Control de pagos'!B:B,Descripción!B54,'Control de pagos'!D:D),"")</f>
        <v/>
      </c>
      <c r="H54" s="53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4" t="str">
        <f t="shared" si="1"/>
        <v/>
      </c>
    </row>
    <row r="55" spans="1:9" ht="15.75" thickBot="1">
      <c r="A55" s="68" t="s">
        <v>55</v>
      </c>
      <c r="B55" s="69">
        <v>0</v>
      </c>
      <c r="C55" s="256"/>
      <c r="D55" s="259"/>
      <c r="E55" s="259"/>
      <c r="G55" s="53" t="str">
        <f>IF(A55="Plan",SUMIF('Control de pagos'!B:B,Descripción!B55,'Control de pagos'!D:D),"")</f>
        <v/>
      </c>
      <c r="H55" s="53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4" t="str">
        <f t="shared" si="1"/>
        <v/>
      </c>
    </row>
    <row r="56" spans="1:9" ht="15.75" thickBot="1">
      <c r="A56" s="68" t="s">
        <v>56</v>
      </c>
      <c r="B56" s="70">
        <v>6659624.0899999999</v>
      </c>
      <c r="C56" s="256"/>
      <c r="D56" s="259"/>
      <c r="E56" s="259"/>
      <c r="G56" s="53" t="str">
        <f>IF(A56="Plan",SUMIF('Control de pagos'!B:B,Descripción!B56,'Control de pagos'!D:D),"")</f>
        <v/>
      </c>
      <c r="H56" s="53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4" t="str">
        <f t="shared" si="1"/>
        <v/>
      </c>
    </row>
    <row r="57" spans="1:9" ht="15.75" thickBot="1">
      <c r="A57" s="71"/>
      <c r="B57" s="72"/>
      <c r="C57" s="257"/>
      <c r="D57" s="260"/>
      <c r="E57" s="260"/>
      <c r="G57" s="53" t="str">
        <f>IF(A57="Plan",SUMIF('Control de pagos'!B:B,Descripción!B57,'Control de pagos'!D:D),"")</f>
        <v/>
      </c>
      <c r="H57" s="53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4" t="str">
        <f t="shared" si="1"/>
        <v/>
      </c>
    </row>
    <row r="58" spans="1:9">
      <c r="A58" s="44" t="s">
        <v>18</v>
      </c>
      <c r="B58" s="246" t="s">
        <v>134</v>
      </c>
      <c r="C58" s="246"/>
      <c r="D58" s="246"/>
      <c r="E58" s="246"/>
      <c r="G58" s="53">
        <f>IF(A58="Plan",SUMIF('Control de pagos'!B:B,Descripción!B58,'Control de pagos'!D:D),"")</f>
        <v>4593449.0200000107</v>
      </c>
      <c r="H58" s="53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4">
        <f t="shared" si="1"/>
        <v>4282242.8800000111</v>
      </c>
    </row>
    <row r="59" spans="1:9" ht="15.75" thickBot="1">
      <c r="A59" s="45" t="s">
        <v>57</v>
      </c>
      <c r="B59" s="46">
        <v>43980</v>
      </c>
      <c r="G59" s="53" t="str">
        <f>IF(A59="Plan",SUMIF('Control de pagos'!B:B,Descripción!B59,'Control de pagos'!D:D),"")</f>
        <v/>
      </c>
      <c r="H59" s="53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4" t="str">
        <f t="shared" si="1"/>
        <v/>
      </c>
    </row>
    <row r="60" spans="1:9" ht="24.75" thickBot="1">
      <c r="A60" s="67" t="s">
        <v>45</v>
      </c>
      <c r="B60" s="67" t="s">
        <v>76</v>
      </c>
      <c r="G60" s="53" t="str">
        <f>IF(A60="Plan",SUMIF('Control de pagos'!B:B,Descripción!B60,'Control de pagos'!D:D),"")</f>
        <v/>
      </c>
      <c r="H60" s="53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4" t="str">
        <f t="shared" si="1"/>
        <v/>
      </c>
    </row>
    <row r="61" spans="1:9" ht="15.75" thickBot="1">
      <c r="A61" s="67" t="s">
        <v>46</v>
      </c>
      <c r="B61" s="67" t="s">
        <v>77</v>
      </c>
      <c r="G61" s="53" t="str">
        <f>IF(A61="Plan",SUMIF('Control de pagos'!B:B,Descripción!B61,'Control de pagos'!D:D),"")</f>
        <v/>
      </c>
      <c r="H61" s="53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4" t="str">
        <f t="shared" si="1"/>
        <v/>
      </c>
    </row>
    <row r="62" spans="1:9" ht="36.75" thickBot="1">
      <c r="A62" s="67" t="s">
        <v>47</v>
      </c>
      <c r="B62" s="67" t="s">
        <v>99</v>
      </c>
      <c r="G62" s="53" t="str">
        <f>IF(A62="Plan",SUMIF('Control de pagos'!B:B,Descripción!B62,'Control de pagos'!D:D),"")</f>
        <v/>
      </c>
      <c r="H62" s="53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4" t="str">
        <f t="shared" si="1"/>
        <v/>
      </c>
    </row>
    <row r="63" spans="1:9" ht="15.75" thickBot="1">
      <c r="G63" s="53" t="str">
        <f>IF(A63="Plan",SUMIF('Control de pagos'!B:B,Descripción!B63,'Control de pagos'!D:D),"")</f>
        <v/>
      </c>
      <c r="H63" s="53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4" t="str">
        <f t="shared" si="1"/>
        <v/>
      </c>
    </row>
    <row r="64" spans="1:9" ht="20.25" customHeight="1" thickBot="1">
      <c r="A64" s="251" t="s">
        <v>48</v>
      </c>
      <c r="B64" s="251" t="s">
        <v>49</v>
      </c>
      <c r="C64" s="251" t="s">
        <v>50</v>
      </c>
      <c r="D64" s="253" t="s">
        <v>51</v>
      </c>
      <c r="E64" s="254"/>
      <c r="G64" s="53" t="str">
        <f>IF(A64="Plan",SUMIF('Control de pagos'!B:B,Descripción!B64,'Control de pagos'!D:D),"")</f>
        <v/>
      </c>
      <c r="H64" s="53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4" t="str">
        <f t="shared" si="1"/>
        <v/>
      </c>
    </row>
    <row r="65" spans="1:9" ht="15.75" thickBot="1">
      <c r="A65" s="252"/>
      <c r="B65" s="252"/>
      <c r="C65" s="252"/>
      <c r="D65" s="67" t="s">
        <v>52</v>
      </c>
      <c r="E65" s="67" t="s">
        <v>79</v>
      </c>
      <c r="G65" s="53" t="str">
        <f>IF(A65="Plan",SUMIF('Control de pagos'!B:B,Descripción!B65,'Control de pagos'!D:D),"")</f>
        <v/>
      </c>
      <c r="H65" s="53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4" t="str">
        <f t="shared" si="1"/>
        <v/>
      </c>
    </row>
    <row r="66" spans="1:9" ht="15.75" thickBot="1">
      <c r="A66" s="68" t="s">
        <v>53</v>
      </c>
      <c r="B66" s="69">
        <v>4593449.0199999996</v>
      </c>
      <c r="C66" s="255">
        <v>121</v>
      </c>
      <c r="D66" s="258">
        <v>0.03</v>
      </c>
      <c r="E66" s="258">
        <v>0</v>
      </c>
      <c r="G66" s="53" t="str">
        <f>IF(A66="Plan",SUMIF('Control de pagos'!B:B,Descripción!B66,'Control de pagos'!D:D),"")</f>
        <v/>
      </c>
      <c r="H66" s="53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4" t="str">
        <f t="shared" si="1"/>
        <v/>
      </c>
    </row>
    <row r="67" spans="1:9" ht="15.75" thickBot="1">
      <c r="A67" s="68" t="s">
        <v>54</v>
      </c>
      <c r="B67" s="69">
        <v>0</v>
      </c>
      <c r="C67" s="256"/>
      <c r="D67" s="259"/>
      <c r="E67" s="259"/>
      <c r="G67" s="53" t="str">
        <f>IF(A67="Plan",SUMIF('Control de pagos'!B:B,Descripción!B67,'Control de pagos'!D:D),"")</f>
        <v/>
      </c>
      <c r="H67" s="53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4" t="str">
        <f t="shared" si="1"/>
        <v/>
      </c>
    </row>
    <row r="68" spans="1:9" ht="15.75" thickBot="1">
      <c r="A68" s="68" t="s">
        <v>55</v>
      </c>
      <c r="B68" s="69">
        <v>0</v>
      </c>
      <c r="C68" s="256"/>
      <c r="D68" s="259"/>
      <c r="E68" s="259"/>
      <c r="G68" s="53" t="str">
        <f>IF(A68="Plan",SUMIF('Control de pagos'!B:B,Descripción!B68,'Control de pagos'!D:D),"")</f>
        <v/>
      </c>
      <c r="H68" s="53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4" t="str">
        <f t="shared" si="1"/>
        <v/>
      </c>
    </row>
    <row r="69" spans="1:9" ht="15.75" thickBot="1">
      <c r="A69" s="68" t="s">
        <v>56</v>
      </c>
      <c r="B69" s="70">
        <v>4593449.0199999996</v>
      </c>
      <c r="C69" s="256"/>
      <c r="D69" s="259"/>
      <c r="E69" s="259"/>
      <c r="G69" s="53" t="str">
        <f>IF(A69="Plan",SUMIF('Control de pagos'!B:B,Descripción!B69,'Control de pagos'!D:D),"")</f>
        <v/>
      </c>
      <c r="H69" s="53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4" t="str">
        <f t="shared" si="1"/>
        <v/>
      </c>
    </row>
    <row r="70" spans="1:9" ht="15.75" thickBot="1">
      <c r="A70" s="71"/>
      <c r="B70" s="72"/>
      <c r="C70" s="257"/>
      <c r="D70" s="260"/>
      <c r="E70" s="260"/>
      <c r="G70" s="53" t="str">
        <f>IF(A70="Plan",SUMIF('Control de pagos'!B:B,Descripción!B70,'Control de pagos'!D:D),"")</f>
        <v/>
      </c>
      <c r="H70" s="53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4" t="str">
        <f t="shared" si="1"/>
        <v/>
      </c>
    </row>
    <row r="71" spans="1:9">
      <c r="A71" s="44" t="s">
        <v>18</v>
      </c>
      <c r="B71" s="246" t="s">
        <v>137</v>
      </c>
      <c r="C71" s="246"/>
      <c r="D71" s="246"/>
      <c r="E71" s="246"/>
      <c r="G71" s="53">
        <f>IF(A71="Plan",SUMIF('Control de pagos'!B:B,Descripción!B71,'Control de pagos'!D:D),"")</f>
        <v>182564.52000000002</v>
      </c>
      <c r="H71" s="53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4">
        <f t="shared" si="1"/>
        <v>24555.290000000008</v>
      </c>
    </row>
    <row r="72" spans="1:9" ht="15.75" thickBot="1">
      <c r="A72" s="45" t="s">
        <v>57</v>
      </c>
      <c r="B72" s="46">
        <v>43994</v>
      </c>
      <c r="G72" s="53" t="str">
        <f>IF(A72="Plan",SUMIF('Control de pagos'!B:B,Descripción!B72,'Control de pagos'!D:D),"")</f>
        <v/>
      </c>
      <c r="H72" s="53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4" t="str">
        <f t="shared" si="1"/>
        <v/>
      </c>
    </row>
    <row r="73" spans="1:9" ht="24.75" thickBot="1">
      <c r="A73" s="67" t="s">
        <v>45</v>
      </c>
      <c r="B73" s="67" t="s">
        <v>76</v>
      </c>
      <c r="G73" s="53" t="str">
        <f>IF(A73="Plan",SUMIF('Control de pagos'!B:B,Descripción!B73,'Control de pagos'!D:D),"")</f>
        <v/>
      </c>
      <c r="H73" s="53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4" t="str">
        <f t="shared" si="1"/>
        <v/>
      </c>
    </row>
    <row r="74" spans="1:9" ht="15.75" thickBot="1">
      <c r="A74" s="67" t="s">
        <v>46</v>
      </c>
      <c r="B74" s="67" t="s">
        <v>77</v>
      </c>
      <c r="G74" s="53" t="str">
        <f>IF(A74="Plan",SUMIF('Control de pagos'!B:B,Descripción!B74,'Control de pagos'!D:D),"")</f>
        <v/>
      </c>
      <c r="H74" s="53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4" t="str">
        <f t="shared" si="1"/>
        <v/>
      </c>
    </row>
    <row r="75" spans="1:9" ht="36.75" thickBot="1">
      <c r="A75" s="67" t="s">
        <v>47</v>
      </c>
      <c r="B75" s="67" t="s">
        <v>99</v>
      </c>
      <c r="G75" s="53" t="str">
        <f>IF(A75="Plan",SUMIF('Control de pagos'!B:B,Descripción!B75,'Control de pagos'!D:D),"")</f>
        <v/>
      </c>
      <c r="H75" s="53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4" t="str">
        <f t="shared" si="1"/>
        <v/>
      </c>
    </row>
    <row r="76" spans="1:9" ht="15.75" thickBot="1">
      <c r="G76" s="53" t="str">
        <f>IF(A76="Plan",SUMIF('Control de pagos'!B:B,Descripción!B76,'Control de pagos'!D:D),"")</f>
        <v/>
      </c>
      <c r="H76" s="53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4" t="str">
        <f t="shared" si="1"/>
        <v/>
      </c>
    </row>
    <row r="77" spans="1:9" ht="20.25" customHeight="1" thickBot="1">
      <c r="A77" s="251" t="s">
        <v>48</v>
      </c>
      <c r="B77" s="251" t="s">
        <v>49</v>
      </c>
      <c r="C77" s="251" t="s">
        <v>50</v>
      </c>
      <c r="D77" s="253" t="s">
        <v>51</v>
      </c>
      <c r="E77" s="254"/>
      <c r="G77" s="53" t="str">
        <f>IF(A77="Plan",SUMIF('Control de pagos'!B:B,Descripción!B77,'Control de pagos'!D:D),"")</f>
        <v/>
      </c>
      <c r="H77" s="53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4" t="str">
        <f t="shared" si="1"/>
        <v/>
      </c>
    </row>
    <row r="78" spans="1:9" ht="15.75" thickBot="1">
      <c r="A78" s="252"/>
      <c r="B78" s="252"/>
      <c r="C78" s="252"/>
      <c r="D78" s="67" t="s">
        <v>52</v>
      </c>
      <c r="E78" s="67" t="s">
        <v>79</v>
      </c>
      <c r="G78" s="53" t="str">
        <f>IF(A78="Plan",SUMIF('Control de pagos'!B:B,Descripción!B78,'Control de pagos'!D:D),"")</f>
        <v/>
      </c>
      <c r="H78" s="53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4" t="str">
        <f t="shared" si="1"/>
        <v/>
      </c>
    </row>
    <row r="79" spans="1:9" ht="15.75" thickBot="1">
      <c r="A79" s="68" t="s">
        <v>53</v>
      </c>
      <c r="B79" s="69">
        <v>182564.52</v>
      </c>
      <c r="C79" s="255">
        <v>8</v>
      </c>
      <c r="D79" s="258">
        <v>2.1499999999999998E-2</v>
      </c>
      <c r="E79" s="258">
        <v>0</v>
      </c>
      <c r="G79" s="53" t="str">
        <f>IF(A79="Plan",SUMIF('Control de pagos'!B:B,Descripción!B79,'Control de pagos'!D:D),"")</f>
        <v/>
      </c>
      <c r="H79" s="53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4" t="str">
        <f t="shared" si="1"/>
        <v/>
      </c>
    </row>
    <row r="80" spans="1:9" ht="15.75" thickBot="1">
      <c r="A80" s="68" t="s">
        <v>54</v>
      </c>
      <c r="B80" s="69">
        <v>0</v>
      </c>
      <c r="C80" s="256"/>
      <c r="D80" s="259"/>
      <c r="E80" s="259"/>
      <c r="G80" s="53" t="str">
        <f>IF(A80="Plan",SUMIF('Control de pagos'!B:B,Descripción!B80,'Control de pagos'!D:D),"")</f>
        <v/>
      </c>
      <c r="H80" s="53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4" t="str">
        <f t="shared" si="1"/>
        <v/>
      </c>
    </row>
    <row r="81" spans="1:9" ht="15.75" thickBot="1">
      <c r="A81" s="68" t="s">
        <v>55</v>
      </c>
      <c r="B81" s="69">
        <v>0</v>
      </c>
      <c r="C81" s="256"/>
      <c r="D81" s="259"/>
      <c r="E81" s="259"/>
      <c r="G81" s="53" t="str">
        <f>IF(A81="Plan",SUMIF('Control de pagos'!B:B,Descripción!B81,'Control de pagos'!D:D),"")</f>
        <v/>
      </c>
      <c r="H81" s="53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4" t="str">
        <f t="shared" si="1"/>
        <v/>
      </c>
    </row>
    <row r="82" spans="1:9" ht="15.75" thickBot="1">
      <c r="A82" s="68" t="s">
        <v>56</v>
      </c>
      <c r="B82" s="70">
        <v>182564.52</v>
      </c>
      <c r="C82" s="256"/>
      <c r="D82" s="259"/>
      <c r="E82" s="259"/>
      <c r="G82" s="53" t="str">
        <f>IF(A82="Plan",SUMIF('Control de pagos'!B:B,Descripción!B82,'Control de pagos'!D:D),"")</f>
        <v/>
      </c>
      <c r="H82" s="53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4" t="str">
        <f t="shared" si="1"/>
        <v/>
      </c>
    </row>
    <row r="83" spans="1:9" ht="15.75" thickBot="1">
      <c r="A83" s="71"/>
      <c r="B83" s="72"/>
      <c r="C83" s="257"/>
      <c r="D83" s="260"/>
      <c r="E83" s="260"/>
      <c r="G83" s="53" t="str">
        <f>IF(A83="Plan",SUMIF('Control de pagos'!B:B,Descripción!B83,'Control de pagos'!D:D),"")</f>
        <v/>
      </c>
      <c r="H83" s="53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4" t="str">
        <f t="shared" si="1"/>
        <v/>
      </c>
    </row>
    <row r="84" spans="1:9">
      <c r="A84" s="44" t="s">
        <v>18</v>
      </c>
      <c r="B84" s="246" t="s">
        <v>139</v>
      </c>
      <c r="C84" s="246"/>
      <c r="D84" s="246"/>
      <c r="E84" s="246"/>
      <c r="G84" s="53">
        <f>IF(A84="Plan",SUMIF('Control de pagos'!B:B,Descripción!B84,'Control de pagos'!D:D),"")</f>
        <v>99496.320000000007</v>
      </c>
      <c r="H84" s="53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4">
        <f t="shared" ref="I84:I147" si="2">IF(G84="","",G84-H84)</f>
        <v>82080.260000000009</v>
      </c>
    </row>
    <row r="85" spans="1:9" ht="15.75" thickBot="1">
      <c r="A85" s="45" t="s">
        <v>57</v>
      </c>
      <c r="B85" s="46">
        <v>44130</v>
      </c>
      <c r="G85" s="53" t="str">
        <f>IF(A85="Plan",SUMIF('Control de pagos'!B:B,Descripción!B85,'Control de pagos'!D:D),"")</f>
        <v/>
      </c>
      <c r="H85" s="53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4" t="str">
        <f t="shared" si="2"/>
        <v/>
      </c>
    </row>
    <row r="86" spans="1:9" ht="24.75" thickBot="1">
      <c r="A86" s="67" t="s">
        <v>45</v>
      </c>
      <c r="B86" s="67" t="s">
        <v>76</v>
      </c>
      <c r="G86" s="53" t="str">
        <f>IF(A86="Plan",SUMIF('Control de pagos'!B:B,Descripción!B86,'Control de pagos'!D:D),"")</f>
        <v/>
      </c>
      <c r="H86" s="53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4" t="str">
        <f t="shared" si="2"/>
        <v/>
      </c>
    </row>
    <row r="87" spans="1:9" ht="15.75" thickBot="1">
      <c r="A87" s="67" t="s">
        <v>46</v>
      </c>
      <c r="B87" s="67" t="s">
        <v>77</v>
      </c>
      <c r="G87" s="53" t="str">
        <f>IF(A87="Plan",SUMIF('Control de pagos'!B:B,Descripción!B87,'Control de pagos'!D:D),"")</f>
        <v/>
      </c>
      <c r="H87" s="53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4" t="str">
        <f t="shared" si="2"/>
        <v/>
      </c>
    </row>
    <row r="88" spans="1:9" ht="36.75" thickBot="1">
      <c r="A88" s="67" t="s">
        <v>47</v>
      </c>
      <c r="B88" s="67" t="s">
        <v>99</v>
      </c>
      <c r="G88" s="53" t="str">
        <f>IF(A88="Plan",SUMIF('Control de pagos'!B:B,Descripción!B88,'Control de pagos'!D:D),"")</f>
        <v/>
      </c>
      <c r="H88" s="53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4" t="str">
        <f t="shared" si="2"/>
        <v/>
      </c>
    </row>
    <row r="89" spans="1:9" ht="15.75" thickBot="1">
      <c r="G89" s="53" t="str">
        <f>IF(A89="Plan",SUMIF('Control de pagos'!B:B,Descripción!B89,'Control de pagos'!D:D),"")</f>
        <v/>
      </c>
      <c r="H89" s="53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4" t="str">
        <f t="shared" si="2"/>
        <v/>
      </c>
    </row>
    <row r="90" spans="1:9" ht="20.25" customHeight="1" thickBot="1">
      <c r="A90" s="251" t="s">
        <v>48</v>
      </c>
      <c r="B90" s="251" t="s">
        <v>49</v>
      </c>
      <c r="C90" s="251" t="s">
        <v>50</v>
      </c>
      <c r="D90" s="253" t="s">
        <v>51</v>
      </c>
      <c r="E90" s="254"/>
      <c r="G90" s="53" t="str">
        <f>IF(A90="Plan",SUMIF('Control de pagos'!B:B,Descripción!B90,'Control de pagos'!D:D),"")</f>
        <v/>
      </c>
      <c r="H90" s="53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4" t="str">
        <f t="shared" si="2"/>
        <v/>
      </c>
    </row>
    <row r="91" spans="1:9" ht="15.75" thickBot="1">
      <c r="A91" s="252"/>
      <c r="B91" s="252"/>
      <c r="C91" s="252"/>
      <c r="D91" s="67" t="s">
        <v>52</v>
      </c>
      <c r="E91" s="67" t="s">
        <v>79</v>
      </c>
      <c r="G91" s="53" t="str">
        <f>IF(A91="Plan",SUMIF('Control de pagos'!B:B,Descripción!B91,'Control de pagos'!D:D),"")</f>
        <v/>
      </c>
      <c r="H91" s="53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4" t="str">
        <f t="shared" si="2"/>
        <v/>
      </c>
    </row>
    <row r="92" spans="1:9" ht="15.75" thickBot="1">
      <c r="A92" s="68" t="s">
        <v>53</v>
      </c>
      <c r="B92" s="69">
        <v>99496.320000000007</v>
      </c>
      <c r="C92" s="255">
        <v>13</v>
      </c>
      <c r="D92" s="258">
        <v>0.02</v>
      </c>
      <c r="E92" s="258">
        <v>0</v>
      </c>
      <c r="G92" s="53" t="str">
        <f>IF(A92="Plan",SUMIF('Control de pagos'!B:B,Descripción!B92,'Control de pagos'!D:D),"")</f>
        <v/>
      </c>
      <c r="H92" s="53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4" t="str">
        <f t="shared" si="2"/>
        <v/>
      </c>
    </row>
    <row r="93" spans="1:9" ht="15.75" thickBot="1">
      <c r="A93" s="68" t="s">
        <v>54</v>
      </c>
      <c r="B93" s="69">
        <v>0</v>
      </c>
      <c r="C93" s="256"/>
      <c r="D93" s="259"/>
      <c r="E93" s="259"/>
      <c r="G93" s="53" t="str">
        <f>IF(A93="Plan",SUMIF('Control de pagos'!B:B,Descripción!B93,'Control de pagos'!D:D),"")</f>
        <v/>
      </c>
      <c r="H93" s="53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4" t="str">
        <f t="shared" si="2"/>
        <v/>
      </c>
    </row>
    <row r="94" spans="1:9" ht="15.75" thickBot="1">
      <c r="A94" s="68" t="s">
        <v>55</v>
      </c>
      <c r="B94" s="69">
        <v>0</v>
      </c>
      <c r="C94" s="256"/>
      <c r="D94" s="259"/>
      <c r="E94" s="259"/>
      <c r="G94" s="53" t="str">
        <f>IF(A94="Plan",SUMIF('Control de pagos'!B:B,Descripción!B94,'Control de pagos'!D:D),"")</f>
        <v/>
      </c>
      <c r="H94" s="53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4" t="str">
        <f t="shared" si="2"/>
        <v/>
      </c>
    </row>
    <row r="95" spans="1:9" ht="15.75" thickBot="1">
      <c r="A95" s="68" t="s">
        <v>56</v>
      </c>
      <c r="B95" s="70">
        <v>99496.320000000007</v>
      </c>
      <c r="C95" s="256"/>
      <c r="D95" s="259"/>
      <c r="E95" s="259"/>
      <c r="G95" s="53" t="str">
        <f>IF(A95="Plan",SUMIF('Control de pagos'!B:B,Descripción!B95,'Control de pagos'!D:D),"")</f>
        <v/>
      </c>
      <c r="H95" s="53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4" t="str">
        <f t="shared" si="2"/>
        <v/>
      </c>
    </row>
    <row r="96" spans="1:9" ht="15.75" thickBot="1">
      <c r="A96" s="71"/>
      <c r="B96" s="72"/>
      <c r="C96" s="257"/>
      <c r="D96" s="260"/>
      <c r="E96" s="260"/>
      <c r="G96" s="53" t="str">
        <f>IF(A96="Plan",SUMIF('Control de pagos'!B:B,Descripción!B96,'Control de pagos'!D:D),"")</f>
        <v/>
      </c>
      <c r="H96" s="53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4" t="str">
        <f t="shared" si="2"/>
        <v/>
      </c>
    </row>
    <row r="97" spans="1:9">
      <c r="A97" s="44" t="s">
        <v>18</v>
      </c>
      <c r="B97" s="246" t="s">
        <v>141</v>
      </c>
      <c r="C97" s="246"/>
      <c r="D97" s="246"/>
      <c r="E97" s="246"/>
      <c r="G97" s="53">
        <f>IF(A97="Plan",SUMIF('Control de pagos'!B:B,Descripción!B97,'Control de pagos'!D:D),"")</f>
        <v>144499.03999999998</v>
      </c>
      <c r="H97" s="53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4">
        <f t="shared" si="2"/>
        <v>119211.70999999998</v>
      </c>
    </row>
    <row r="98" spans="1:9" ht="15.75" thickBot="1">
      <c r="A98" s="45" t="s">
        <v>57</v>
      </c>
      <c r="B98" s="46">
        <v>44130</v>
      </c>
      <c r="G98" s="53" t="str">
        <f>IF(A98="Plan",SUMIF('Control de pagos'!B:B,Descripción!B98,'Control de pagos'!D:D),"")</f>
        <v/>
      </c>
      <c r="H98" s="53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4" t="str">
        <f t="shared" si="2"/>
        <v/>
      </c>
    </row>
    <row r="99" spans="1:9" ht="24.75" thickBot="1">
      <c r="A99" s="67" t="s">
        <v>45</v>
      </c>
      <c r="B99" s="67" t="s">
        <v>76</v>
      </c>
      <c r="G99" s="53" t="str">
        <f>IF(A99="Plan",SUMIF('Control de pagos'!B:B,Descripción!B99,'Control de pagos'!D:D),"")</f>
        <v/>
      </c>
      <c r="H99" s="53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4" t="str">
        <f t="shared" si="2"/>
        <v/>
      </c>
    </row>
    <row r="100" spans="1:9" ht="15.75" thickBot="1">
      <c r="A100" s="67" t="s">
        <v>46</v>
      </c>
      <c r="B100" s="67" t="s">
        <v>77</v>
      </c>
      <c r="G100" s="53" t="str">
        <f>IF(A100="Plan",SUMIF('Control de pagos'!B:B,Descripción!B100,'Control de pagos'!D:D),"")</f>
        <v/>
      </c>
      <c r="H100" s="53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4" t="str">
        <f t="shared" si="2"/>
        <v/>
      </c>
    </row>
    <row r="101" spans="1:9" ht="36.75" thickBot="1">
      <c r="A101" s="67" t="s">
        <v>47</v>
      </c>
      <c r="B101" s="67" t="s">
        <v>99</v>
      </c>
      <c r="G101" s="53" t="str">
        <f>IF(A101="Plan",SUMIF('Control de pagos'!B:B,Descripción!B101,'Control de pagos'!D:D),"")</f>
        <v/>
      </c>
      <c r="H101" s="53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4" t="str">
        <f t="shared" si="2"/>
        <v/>
      </c>
    </row>
    <row r="102" spans="1:9" ht="15.75" thickBot="1">
      <c r="G102" s="53" t="str">
        <f>IF(A102="Plan",SUMIF('Control de pagos'!B:B,Descripción!B102,'Control de pagos'!D:D),"")</f>
        <v/>
      </c>
      <c r="H102" s="53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4" t="str">
        <f t="shared" si="2"/>
        <v/>
      </c>
    </row>
    <row r="103" spans="1:9" ht="20.25" customHeight="1" thickBot="1">
      <c r="A103" s="251" t="s">
        <v>48</v>
      </c>
      <c r="B103" s="251" t="s">
        <v>49</v>
      </c>
      <c r="C103" s="251" t="s">
        <v>50</v>
      </c>
      <c r="D103" s="253" t="s">
        <v>51</v>
      </c>
      <c r="E103" s="254"/>
      <c r="G103" s="53" t="str">
        <f>IF(A103="Plan",SUMIF('Control de pagos'!B:B,Descripción!B103,'Control de pagos'!D:D),"")</f>
        <v/>
      </c>
      <c r="H103" s="53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4" t="str">
        <f t="shared" si="2"/>
        <v/>
      </c>
    </row>
    <row r="104" spans="1:9" ht="15.75" thickBot="1">
      <c r="A104" s="252"/>
      <c r="B104" s="252"/>
      <c r="C104" s="252"/>
      <c r="D104" s="67" t="s">
        <v>52</v>
      </c>
      <c r="E104" s="67" t="s">
        <v>79</v>
      </c>
      <c r="G104" s="53" t="str">
        <f>IF(A104="Plan",SUMIF('Control de pagos'!B:B,Descripción!B104,'Control de pagos'!D:D),"")</f>
        <v/>
      </c>
      <c r="H104" s="53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4" t="str">
        <f t="shared" si="2"/>
        <v/>
      </c>
    </row>
    <row r="105" spans="1:9" ht="15.75" thickBot="1">
      <c r="A105" s="68" t="s">
        <v>53</v>
      </c>
      <c r="B105" s="69">
        <v>144499.04</v>
      </c>
      <c r="C105" s="255">
        <v>13</v>
      </c>
      <c r="D105" s="258">
        <v>0.02</v>
      </c>
      <c r="E105" s="258">
        <v>0</v>
      </c>
      <c r="G105" s="53" t="str">
        <f>IF(A105="Plan",SUMIF('Control de pagos'!B:B,Descripción!B105,'Control de pagos'!D:D),"")</f>
        <v/>
      </c>
      <c r="H105" s="53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4" t="str">
        <f t="shared" si="2"/>
        <v/>
      </c>
    </row>
    <row r="106" spans="1:9" ht="15.75" thickBot="1">
      <c r="A106" s="68" t="s">
        <v>54</v>
      </c>
      <c r="B106" s="69">
        <v>0</v>
      </c>
      <c r="C106" s="256"/>
      <c r="D106" s="259"/>
      <c r="E106" s="259"/>
      <c r="G106" s="53" t="str">
        <f>IF(A106="Plan",SUMIF('Control de pagos'!B:B,Descripción!B106,'Control de pagos'!D:D),"")</f>
        <v/>
      </c>
      <c r="H106" s="53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4" t="str">
        <f t="shared" si="2"/>
        <v/>
      </c>
    </row>
    <row r="107" spans="1:9" ht="15.75" thickBot="1">
      <c r="A107" s="68" t="s">
        <v>55</v>
      </c>
      <c r="B107" s="69">
        <v>0</v>
      </c>
      <c r="C107" s="256"/>
      <c r="D107" s="259"/>
      <c r="E107" s="259"/>
      <c r="G107" s="53" t="str">
        <f>IF(A107="Plan",SUMIF('Control de pagos'!B:B,Descripción!B107,'Control de pagos'!D:D),"")</f>
        <v/>
      </c>
      <c r="H107" s="53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4" t="str">
        <f t="shared" si="2"/>
        <v/>
      </c>
    </row>
    <row r="108" spans="1:9" ht="15.75" thickBot="1">
      <c r="A108" s="68" t="s">
        <v>56</v>
      </c>
      <c r="B108" s="70">
        <v>144499.04</v>
      </c>
      <c r="C108" s="256"/>
      <c r="D108" s="259"/>
      <c r="E108" s="259"/>
      <c r="G108" s="53" t="str">
        <f>IF(A108="Plan",SUMIF('Control de pagos'!B:B,Descripción!B108,'Control de pagos'!D:D),"")</f>
        <v/>
      </c>
      <c r="H108" s="53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4" t="str">
        <f t="shared" si="2"/>
        <v/>
      </c>
    </row>
    <row r="109" spans="1:9" ht="15.75" thickBot="1">
      <c r="A109" s="71"/>
      <c r="B109" s="72"/>
      <c r="C109" s="257"/>
      <c r="D109" s="260"/>
      <c r="E109" s="260"/>
      <c r="G109" s="53" t="str">
        <f>IF(A109="Plan",SUMIF('Control de pagos'!B:B,Descripción!B109,'Control de pagos'!D:D),"")</f>
        <v/>
      </c>
      <c r="H109" s="53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4" t="str">
        <f t="shared" si="2"/>
        <v/>
      </c>
    </row>
    <row r="110" spans="1:9">
      <c r="A110" s="44" t="s">
        <v>18</v>
      </c>
      <c r="B110" s="246" t="s">
        <v>142</v>
      </c>
      <c r="C110" s="246"/>
      <c r="D110" s="246"/>
      <c r="E110" s="246"/>
      <c r="G110" s="53">
        <f>IF(A110="Plan",SUMIF('Control de pagos'!B:B,Descripción!B110,'Control de pagos'!D:D),"")</f>
        <v>71992.289999999994</v>
      </c>
      <c r="H110" s="53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4">
        <f t="shared" si="2"/>
        <v>23664.089999999997</v>
      </c>
    </row>
    <row r="111" spans="1:9" ht="15.75" thickBot="1">
      <c r="A111" s="45" t="s">
        <v>57</v>
      </c>
      <c r="B111" s="46">
        <v>44147</v>
      </c>
      <c r="G111" s="53" t="str">
        <f>IF(A111="Plan",SUMIF('Control de pagos'!B:B,Descripción!B111,'Control de pagos'!D:D),"")</f>
        <v/>
      </c>
      <c r="H111" s="53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4" t="str">
        <f t="shared" si="2"/>
        <v/>
      </c>
    </row>
    <row r="112" spans="1:9" ht="24.75" thickBot="1">
      <c r="A112" s="67" t="s">
        <v>45</v>
      </c>
      <c r="B112" s="67" t="s">
        <v>76</v>
      </c>
      <c r="G112" s="53" t="str">
        <f>IF(A112="Plan",SUMIF('Control de pagos'!B:B,Descripción!B112,'Control de pagos'!D:D),"")</f>
        <v/>
      </c>
      <c r="H112" s="53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4" t="str">
        <f t="shared" si="2"/>
        <v/>
      </c>
    </row>
    <row r="113" spans="1:9" ht="15.75" thickBot="1">
      <c r="A113" s="67" t="s">
        <v>46</v>
      </c>
      <c r="B113" s="67" t="s">
        <v>77</v>
      </c>
      <c r="G113" s="53" t="str">
        <f>IF(A113="Plan",SUMIF('Control de pagos'!B:B,Descripción!B113,'Control de pagos'!D:D),"")</f>
        <v/>
      </c>
      <c r="H113" s="53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4" t="str">
        <f t="shared" si="2"/>
        <v/>
      </c>
    </row>
    <row r="114" spans="1:9" ht="36.75" thickBot="1">
      <c r="A114" s="67" t="s">
        <v>47</v>
      </c>
      <c r="B114" s="67" t="s">
        <v>99</v>
      </c>
      <c r="G114" s="53" t="str">
        <f>IF(A114="Plan",SUMIF('Control de pagos'!B:B,Descripción!B114,'Control de pagos'!D:D),"")</f>
        <v/>
      </c>
      <c r="H114" s="53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4" t="str">
        <f t="shared" si="2"/>
        <v/>
      </c>
    </row>
    <row r="115" spans="1:9" ht="15.75" thickBot="1">
      <c r="G115" s="53" t="str">
        <f>IF(A115="Plan",SUMIF('Control de pagos'!B:B,Descripción!B115,'Control de pagos'!D:D),"")</f>
        <v/>
      </c>
      <c r="H115" s="53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4" t="str">
        <f t="shared" si="2"/>
        <v/>
      </c>
    </row>
    <row r="116" spans="1:9" ht="20.25" customHeight="1" thickBot="1">
      <c r="A116" s="251" t="s">
        <v>48</v>
      </c>
      <c r="B116" s="251" t="s">
        <v>49</v>
      </c>
      <c r="C116" s="251" t="s">
        <v>50</v>
      </c>
      <c r="D116" s="253" t="s">
        <v>51</v>
      </c>
      <c r="E116" s="254"/>
      <c r="G116" s="53" t="str">
        <f>IF(A116="Plan",SUMIF('Control de pagos'!B:B,Descripción!B116,'Control de pagos'!D:D),"")</f>
        <v/>
      </c>
      <c r="H116" s="53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4" t="str">
        <f t="shared" si="2"/>
        <v/>
      </c>
    </row>
    <row r="117" spans="1:9" ht="15.75" thickBot="1">
      <c r="A117" s="252"/>
      <c r="B117" s="252"/>
      <c r="C117" s="252"/>
      <c r="D117" s="67" t="s">
        <v>52</v>
      </c>
      <c r="E117" s="67" t="s">
        <v>79</v>
      </c>
      <c r="G117" s="53" t="str">
        <f>IF(A117="Plan",SUMIF('Control de pagos'!B:B,Descripción!B117,'Control de pagos'!D:D),"")</f>
        <v/>
      </c>
      <c r="H117" s="53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4" t="str">
        <f t="shared" si="2"/>
        <v/>
      </c>
    </row>
    <row r="118" spans="1:9" ht="15.75" thickBot="1">
      <c r="A118" s="68" t="s">
        <v>53</v>
      </c>
      <c r="B118" s="69">
        <v>71992.289999999994</v>
      </c>
      <c r="C118" s="255">
        <v>4</v>
      </c>
      <c r="D118" s="258">
        <v>0.02</v>
      </c>
      <c r="E118" s="258">
        <v>0</v>
      </c>
      <c r="G118" s="53" t="str">
        <f>IF(A118="Plan",SUMIF('Control de pagos'!B:B,Descripción!B118,'Control de pagos'!D:D),"")</f>
        <v/>
      </c>
      <c r="H118" s="53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4" t="str">
        <f t="shared" si="2"/>
        <v/>
      </c>
    </row>
    <row r="119" spans="1:9" ht="15.75" thickBot="1">
      <c r="A119" s="68" t="s">
        <v>54</v>
      </c>
      <c r="B119" s="69">
        <v>0</v>
      </c>
      <c r="C119" s="256"/>
      <c r="D119" s="259"/>
      <c r="E119" s="259"/>
      <c r="G119" s="53" t="str">
        <f>IF(A119="Plan",SUMIF('Control de pagos'!B:B,Descripción!B119,'Control de pagos'!D:D),"")</f>
        <v/>
      </c>
      <c r="H119" s="53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4" t="str">
        <f t="shared" si="2"/>
        <v/>
      </c>
    </row>
    <row r="120" spans="1:9" ht="15.75" thickBot="1">
      <c r="A120" s="68" t="s">
        <v>55</v>
      </c>
      <c r="B120" s="69">
        <v>0</v>
      </c>
      <c r="C120" s="256"/>
      <c r="D120" s="259"/>
      <c r="E120" s="259"/>
      <c r="G120" s="53" t="str">
        <f>IF(A120="Plan",SUMIF('Control de pagos'!B:B,Descripción!B120,'Control de pagos'!D:D),"")</f>
        <v/>
      </c>
      <c r="H120" s="53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4" t="str">
        <f t="shared" si="2"/>
        <v/>
      </c>
    </row>
    <row r="121" spans="1:9" ht="15.75" thickBot="1">
      <c r="A121" s="68" t="s">
        <v>56</v>
      </c>
      <c r="B121" s="70">
        <v>71992.289999999994</v>
      </c>
      <c r="C121" s="256"/>
      <c r="D121" s="259"/>
      <c r="E121" s="259"/>
      <c r="G121" s="53" t="str">
        <f>IF(A121="Plan",SUMIF('Control de pagos'!B:B,Descripción!B121,'Control de pagos'!D:D),"")</f>
        <v/>
      </c>
      <c r="H121" s="53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4" t="str">
        <f t="shared" si="2"/>
        <v/>
      </c>
    </row>
    <row r="122" spans="1:9" ht="15.75" thickBot="1">
      <c r="A122" s="71"/>
      <c r="B122" s="72"/>
      <c r="C122" s="257"/>
      <c r="D122" s="260"/>
      <c r="E122" s="260"/>
      <c r="G122" s="53" t="str">
        <f>IF(A122="Plan",SUMIF('Control de pagos'!B:B,Descripción!B122,'Control de pagos'!D:D),"")</f>
        <v/>
      </c>
      <c r="H122" s="53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4" t="str">
        <f t="shared" si="2"/>
        <v/>
      </c>
    </row>
    <row r="123" spans="1:9">
      <c r="A123" s="44" t="s">
        <v>18</v>
      </c>
      <c r="B123" s="246" t="s">
        <v>144</v>
      </c>
      <c r="C123" s="246"/>
      <c r="D123" s="246"/>
      <c r="E123" s="246"/>
      <c r="G123" s="53">
        <f>IF(A123="Plan",SUMIF('Control de pagos'!B:B,Descripción!B123,'Control de pagos'!D:D),"")</f>
        <v>2079942.53</v>
      </c>
      <c r="H123" s="53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4">
        <f t="shared" si="2"/>
        <v>1600604.19</v>
      </c>
    </row>
    <row r="124" spans="1:9" ht="15.75" thickBot="1">
      <c r="A124" s="45" t="s">
        <v>57</v>
      </c>
      <c r="B124" s="46">
        <v>44159</v>
      </c>
      <c r="G124" s="53" t="str">
        <f>IF(A124="Plan",SUMIF('Control de pagos'!B:B,Descripción!B124,'Control de pagos'!D:D),"")</f>
        <v/>
      </c>
      <c r="H124" s="53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4" t="str">
        <f t="shared" si="2"/>
        <v/>
      </c>
    </row>
    <row r="125" spans="1:9" ht="24.75" thickBot="1">
      <c r="A125" s="67" t="s">
        <v>45</v>
      </c>
      <c r="B125" s="67" t="s">
        <v>76</v>
      </c>
      <c r="G125" s="53" t="str">
        <f>IF(A125="Plan",SUMIF('Control de pagos'!B:B,Descripción!B125,'Control de pagos'!D:D),"")</f>
        <v/>
      </c>
      <c r="H125" s="53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4" t="str">
        <f t="shared" si="2"/>
        <v/>
      </c>
    </row>
    <row r="126" spans="1:9" ht="15.75" thickBot="1">
      <c r="A126" s="67" t="s">
        <v>46</v>
      </c>
      <c r="B126" s="67" t="s">
        <v>77</v>
      </c>
      <c r="G126" s="53" t="str">
        <f>IF(A126="Plan",SUMIF('Control de pagos'!B:B,Descripción!B126,'Control de pagos'!D:D),"")</f>
        <v/>
      </c>
      <c r="H126" s="53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4" t="str">
        <f t="shared" si="2"/>
        <v/>
      </c>
    </row>
    <row r="127" spans="1:9" ht="36.75" thickBot="1">
      <c r="A127" s="67" t="s">
        <v>47</v>
      </c>
      <c r="B127" s="67" t="s">
        <v>99</v>
      </c>
      <c r="G127" s="53" t="str">
        <f>IF(A127="Plan",SUMIF('Control de pagos'!B:B,Descripción!B127,'Control de pagos'!D:D),"")</f>
        <v/>
      </c>
      <c r="H127" s="53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4" t="str">
        <f t="shared" si="2"/>
        <v/>
      </c>
    </row>
    <row r="128" spans="1:9" ht="15.75" thickBot="1">
      <c r="G128" s="53" t="str">
        <f>IF(A128="Plan",SUMIF('Control de pagos'!B:B,Descripción!B128,'Control de pagos'!D:D),"")</f>
        <v/>
      </c>
      <c r="H128" s="53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4" t="str">
        <f t="shared" si="2"/>
        <v/>
      </c>
    </row>
    <row r="129" spans="1:9" ht="20.25" customHeight="1" thickBot="1">
      <c r="A129" s="251" t="s">
        <v>48</v>
      </c>
      <c r="B129" s="251" t="s">
        <v>49</v>
      </c>
      <c r="C129" s="251" t="s">
        <v>50</v>
      </c>
      <c r="D129" s="253" t="s">
        <v>51</v>
      </c>
      <c r="E129" s="254"/>
      <c r="G129" s="53" t="str">
        <f>IF(A129="Plan",SUMIF('Control de pagos'!B:B,Descripción!B129,'Control de pagos'!D:D),"")</f>
        <v/>
      </c>
      <c r="H129" s="53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4" t="str">
        <f t="shared" si="2"/>
        <v/>
      </c>
    </row>
    <row r="130" spans="1:9" ht="15.75" thickBot="1">
      <c r="A130" s="252"/>
      <c r="B130" s="252"/>
      <c r="C130" s="252"/>
      <c r="D130" s="67" t="s">
        <v>52</v>
      </c>
      <c r="E130" s="67" t="s">
        <v>79</v>
      </c>
      <c r="G130" s="53" t="str">
        <f>IF(A130="Plan",SUMIF('Control de pagos'!B:B,Descripción!B130,'Control de pagos'!D:D),"")</f>
        <v/>
      </c>
      <c r="H130" s="53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4" t="str">
        <f t="shared" si="2"/>
        <v/>
      </c>
    </row>
    <row r="131" spans="1:9" ht="15.75" thickBot="1">
      <c r="A131" s="68" t="s">
        <v>53</v>
      </c>
      <c r="B131" s="69">
        <v>2079942.53</v>
      </c>
      <c r="C131" s="255">
        <v>8</v>
      </c>
      <c r="D131" s="258">
        <v>2.69E-2</v>
      </c>
      <c r="E131" s="258">
        <v>0</v>
      </c>
      <c r="G131" s="53" t="str">
        <f>IF(A131="Plan",SUMIF('Control de pagos'!B:B,Descripción!B131,'Control de pagos'!D:D),"")</f>
        <v/>
      </c>
      <c r="H131" s="53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4" t="str">
        <f t="shared" si="2"/>
        <v/>
      </c>
    </row>
    <row r="132" spans="1:9" ht="15.75" thickBot="1">
      <c r="A132" s="68" t="s">
        <v>54</v>
      </c>
      <c r="B132" s="69">
        <v>0</v>
      </c>
      <c r="C132" s="256"/>
      <c r="D132" s="259"/>
      <c r="E132" s="259"/>
      <c r="G132" s="53" t="str">
        <f>IF(A132="Plan",SUMIF('Control de pagos'!B:B,Descripción!B132,'Control de pagos'!D:D),"")</f>
        <v/>
      </c>
      <c r="H132" s="53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4" t="str">
        <f t="shared" si="2"/>
        <v/>
      </c>
    </row>
    <row r="133" spans="1:9" ht="15.75" thickBot="1">
      <c r="A133" s="68" t="s">
        <v>55</v>
      </c>
      <c r="B133" s="69">
        <v>0</v>
      </c>
      <c r="C133" s="256"/>
      <c r="D133" s="259"/>
      <c r="E133" s="259"/>
      <c r="G133" s="53" t="str">
        <f>IF(A133="Plan",SUMIF('Control de pagos'!B:B,Descripción!B133,'Control de pagos'!D:D),"")</f>
        <v/>
      </c>
      <c r="H133" s="53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4" t="str">
        <f t="shared" si="2"/>
        <v/>
      </c>
    </row>
    <row r="134" spans="1:9" ht="15.75" thickBot="1">
      <c r="A134" s="68" t="s">
        <v>56</v>
      </c>
      <c r="B134" s="70">
        <v>2079942.53</v>
      </c>
      <c r="C134" s="256"/>
      <c r="D134" s="259"/>
      <c r="E134" s="259"/>
      <c r="G134" s="53" t="str">
        <f>IF(A134="Plan",SUMIF('Control de pagos'!B:B,Descripción!B134,'Control de pagos'!D:D),"")</f>
        <v/>
      </c>
      <c r="H134" s="53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4" t="str">
        <f t="shared" si="2"/>
        <v/>
      </c>
    </row>
    <row r="135" spans="1:9" ht="15.75" thickBot="1">
      <c r="A135" s="71"/>
      <c r="B135" s="72"/>
      <c r="C135" s="257"/>
      <c r="D135" s="260"/>
      <c r="E135" s="260"/>
      <c r="G135" s="53" t="str">
        <f>IF(A135="Plan",SUMIF('Control de pagos'!B:B,Descripción!B135,'Control de pagos'!D:D),"")</f>
        <v/>
      </c>
      <c r="H135" s="53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4" t="str">
        <f t="shared" si="2"/>
        <v/>
      </c>
    </row>
    <row r="136" spans="1:9">
      <c r="A136" s="44" t="s">
        <v>18</v>
      </c>
      <c r="B136" s="246" t="s">
        <v>147</v>
      </c>
      <c r="C136" s="246"/>
      <c r="D136" s="246"/>
      <c r="E136" s="246"/>
      <c r="G136" s="53">
        <f>IF(A136="Plan",SUMIF('Control de pagos'!B:B,Descripción!B136,'Control de pagos'!D:D),"")</f>
        <v>266316.17</v>
      </c>
      <c r="H136" s="53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4">
        <f t="shared" si="2"/>
        <v>266316.17</v>
      </c>
    </row>
    <row r="137" spans="1:9" ht="15.75" thickBot="1">
      <c r="A137" s="45" t="s">
        <v>57</v>
      </c>
      <c r="B137" s="135">
        <v>44362</v>
      </c>
      <c r="G137" s="53" t="str">
        <f>IF(A137="Plan",SUMIF('Control de pagos'!B:B,Descripción!B138,'Control de pagos'!D:D),"")</f>
        <v/>
      </c>
      <c r="H137" s="53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4" t="str">
        <f t="shared" si="2"/>
        <v/>
      </c>
    </row>
    <row r="138" spans="1:9" ht="24.75" thickBot="1">
      <c r="A138" s="45" t="s">
        <v>45</v>
      </c>
      <c r="B138" s="134" t="s">
        <v>76</v>
      </c>
      <c r="G138" s="53" t="str">
        <f>IF(A138="Plan",SUMIF('Control de pagos'!B:B,Descripción!B139,'Control de pagos'!D:D),"")</f>
        <v/>
      </c>
      <c r="H138" s="53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4" t="str">
        <f t="shared" si="2"/>
        <v/>
      </c>
    </row>
    <row r="139" spans="1:9" ht="15.75" thickBot="1">
      <c r="A139" s="45" t="s">
        <v>46</v>
      </c>
      <c r="B139" s="134" t="s">
        <v>77</v>
      </c>
      <c r="G139" s="53" t="str">
        <f>IF(A139="Plan",SUMIF('Control de pagos'!B:B,Descripción!B140,'Control de pagos'!D:D),"")</f>
        <v/>
      </c>
      <c r="H139" s="53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4" t="str">
        <f t="shared" si="2"/>
        <v/>
      </c>
    </row>
    <row r="140" spans="1:9" ht="36.75" thickBot="1">
      <c r="A140" s="45" t="s">
        <v>47</v>
      </c>
      <c r="B140" s="134" t="s">
        <v>99</v>
      </c>
      <c r="G140" s="53" t="str">
        <f>IF(A140="Plan",SUMIF('Control de pagos'!B:B,Descripción!#REF!,'Control de pagos'!D:D),"")</f>
        <v/>
      </c>
      <c r="H140" s="53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4" t="str">
        <f t="shared" si="2"/>
        <v/>
      </c>
    </row>
    <row r="141" spans="1:9" ht="15.75" thickBot="1">
      <c r="G141" s="53" t="str">
        <f>IF(A141="Plan",SUMIF('Control de pagos'!B:B,Descripción!B141,'Control de pagos'!D:D),"")</f>
        <v/>
      </c>
      <c r="H141" s="53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4" t="str">
        <f t="shared" si="2"/>
        <v/>
      </c>
    </row>
    <row r="142" spans="1:9" ht="15.75" thickBot="1">
      <c r="A142" s="247" t="s">
        <v>48</v>
      </c>
      <c r="B142" s="247" t="s">
        <v>49</v>
      </c>
      <c r="C142" s="247" t="s">
        <v>50</v>
      </c>
      <c r="D142" s="249" t="s">
        <v>51</v>
      </c>
      <c r="E142" s="250"/>
      <c r="G142" s="53" t="str">
        <f>IF(A142="Plan",SUMIF('Control de pagos'!B:B,Descripción!B142,'Control de pagos'!D:D),"")</f>
        <v/>
      </c>
      <c r="H142" s="53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4" t="str">
        <f t="shared" si="2"/>
        <v/>
      </c>
    </row>
    <row r="143" spans="1:9" ht="15.75" thickBot="1">
      <c r="A143" s="248"/>
      <c r="B143" s="248"/>
      <c r="C143" s="248"/>
      <c r="D143" s="134" t="s">
        <v>52</v>
      </c>
      <c r="E143" s="134" t="s">
        <v>79</v>
      </c>
      <c r="G143" s="53" t="str">
        <f>IF(A143="Plan",SUMIF('Control de pagos'!B:B,Descripción!B143,'Control de pagos'!D:D),"")</f>
        <v/>
      </c>
      <c r="H143" s="53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4" t="str">
        <f t="shared" si="2"/>
        <v/>
      </c>
    </row>
    <row r="144" spans="1:9" ht="15.75" thickBot="1">
      <c r="A144" s="136" t="s">
        <v>53</v>
      </c>
      <c r="B144" s="137">
        <v>266316.17</v>
      </c>
      <c r="C144" s="240">
        <v>8</v>
      </c>
      <c r="D144" s="243">
        <v>2.9000000000000001E-2</v>
      </c>
      <c r="E144" s="243">
        <v>0</v>
      </c>
      <c r="G144" s="53" t="str">
        <f>IF(A144="Plan",SUMIF('Control de pagos'!B:B,Descripción!B144,'Control de pagos'!D:D),"")</f>
        <v/>
      </c>
      <c r="H144" s="53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4" t="str">
        <f t="shared" si="2"/>
        <v/>
      </c>
    </row>
    <row r="145" spans="1:9" ht="15.75" thickBot="1">
      <c r="A145" s="136" t="s">
        <v>54</v>
      </c>
      <c r="B145" s="137">
        <v>0</v>
      </c>
      <c r="C145" s="241"/>
      <c r="D145" s="244"/>
      <c r="E145" s="244"/>
      <c r="G145" s="53" t="str">
        <f>IF(A145="Plan",SUMIF('Control de pagos'!B:B,Descripción!B145,'Control de pagos'!D:D),"")</f>
        <v/>
      </c>
      <c r="H145" s="53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4" t="str">
        <f t="shared" si="2"/>
        <v/>
      </c>
    </row>
    <row r="146" spans="1:9" ht="15.75" thickBot="1">
      <c r="A146" s="136" t="s">
        <v>55</v>
      </c>
      <c r="B146" s="137">
        <v>0</v>
      </c>
      <c r="C146" s="241"/>
      <c r="D146" s="244"/>
      <c r="E146" s="244"/>
      <c r="G146" s="53" t="str">
        <f>IF(A146="Plan",SUMIF('Control de pagos'!B:B,Descripción!B146,'Control de pagos'!D:D),"")</f>
        <v/>
      </c>
      <c r="H146" s="53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4" t="str">
        <f t="shared" si="2"/>
        <v/>
      </c>
    </row>
    <row r="147" spans="1:9" ht="15.75" thickBot="1">
      <c r="A147" s="136" t="s">
        <v>56</v>
      </c>
      <c r="B147" s="138">
        <v>266316.17</v>
      </c>
      <c r="C147" s="241"/>
      <c r="D147" s="244"/>
      <c r="E147" s="244"/>
      <c r="G147" s="53" t="str">
        <f>IF(A147="Plan",SUMIF('Control de pagos'!B:B,Descripción!B147,'Control de pagos'!D:D),"")</f>
        <v/>
      </c>
      <c r="H147" s="53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4" t="str">
        <f t="shared" si="2"/>
        <v/>
      </c>
    </row>
    <row r="148" spans="1:9" ht="15.75" thickBot="1">
      <c r="A148" s="139"/>
      <c r="B148" s="140"/>
      <c r="C148" s="242"/>
      <c r="D148" s="245"/>
      <c r="E148" s="245"/>
      <c r="G148" s="53" t="str">
        <f>IF(A148="Plan",SUMIF('Control de pagos'!B:B,Descripción!B148,'Control de pagos'!D:D),"")</f>
        <v/>
      </c>
      <c r="H148" s="53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4" t="str">
        <f t="shared" ref="I148:I211" si="3">IF(G148="","",G148-H148)</f>
        <v/>
      </c>
    </row>
    <row r="149" spans="1:9">
      <c r="A149" s="44" t="s">
        <v>18</v>
      </c>
      <c r="B149" s="246" t="s">
        <v>149</v>
      </c>
      <c r="C149" s="246"/>
      <c r="D149" s="246"/>
      <c r="E149" s="246"/>
      <c r="G149" s="53">
        <f>IF(A149="Plan",SUMIF('Control de pagos'!B:B,Descripción!B149,'Control de pagos'!D:D),"")</f>
        <v>849694.48</v>
      </c>
      <c r="H149" s="53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4">
        <f t="shared" si="3"/>
        <v>849694.48</v>
      </c>
    </row>
    <row r="150" spans="1:9" ht="15.75" thickBot="1">
      <c r="A150" s="45" t="s">
        <v>57</v>
      </c>
      <c r="B150" s="135">
        <v>44550</v>
      </c>
      <c r="G150" s="53" t="str">
        <f>IF(A150="Plan",SUMIF('Control de pagos'!B:B,Descripción!B150,'Control de pagos'!D:D),"")</f>
        <v/>
      </c>
      <c r="H150" s="53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4" t="str">
        <f t="shared" si="3"/>
        <v/>
      </c>
    </row>
    <row r="151" spans="1:9" ht="24.75" thickBot="1">
      <c r="A151" s="45" t="s">
        <v>45</v>
      </c>
      <c r="B151" s="134" t="s">
        <v>76</v>
      </c>
      <c r="G151" s="53" t="str">
        <f>IF(A151="Plan",SUMIF('Control de pagos'!B:B,Descripción!B151,'Control de pagos'!D:D),"")</f>
        <v/>
      </c>
      <c r="H151" s="53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4" t="str">
        <f t="shared" si="3"/>
        <v/>
      </c>
    </row>
    <row r="152" spans="1:9" ht="15.75" thickBot="1">
      <c r="A152" s="45" t="s">
        <v>46</v>
      </c>
      <c r="B152" s="134" t="s">
        <v>77</v>
      </c>
      <c r="G152" s="53" t="str">
        <f>IF(A152="Plan",SUMIF('Control de pagos'!B:B,Descripción!B152,'Control de pagos'!D:D),"")</f>
        <v/>
      </c>
      <c r="H152" s="53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4" t="str">
        <f t="shared" si="3"/>
        <v/>
      </c>
    </row>
    <row r="153" spans="1:9" ht="36.75" thickBot="1">
      <c r="A153" s="45" t="s">
        <v>47</v>
      </c>
      <c r="B153" s="134" t="s">
        <v>99</v>
      </c>
      <c r="G153" s="53" t="str">
        <f>IF(A153="Plan",SUMIF('Control de pagos'!B:B,Descripción!B153,'Control de pagos'!D:D),"")</f>
        <v/>
      </c>
      <c r="H153" s="53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4" t="str">
        <f t="shared" si="3"/>
        <v/>
      </c>
    </row>
    <row r="154" spans="1:9" ht="15.75" thickBot="1">
      <c r="G154" s="53" t="str">
        <f>IF(A154="Plan",SUMIF('Control de pagos'!B:B,Descripción!B154,'Control de pagos'!D:D),"")</f>
        <v/>
      </c>
      <c r="H154" s="53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4" t="str">
        <f t="shared" si="3"/>
        <v/>
      </c>
    </row>
    <row r="155" spans="1:9" ht="15.75" thickBot="1">
      <c r="A155" s="247" t="s">
        <v>48</v>
      </c>
      <c r="B155" s="247" t="s">
        <v>49</v>
      </c>
      <c r="C155" s="247" t="s">
        <v>50</v>
      </c>
      <c r="D155" s="249" t="s">
        <v>51</v>
      </c>
      <c r="E155" s="250"/>
      <c r="G155" s="53" t="str">
        <f>IF(A155="Plan",SUMIF('Control de pagos'!B:B,Descripción!B155,'Control de pagos'!D:D),"")</f>
        <v/>
      </c>
      <c r="H155" s="53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4" t="str">
        <f t="shared" si="3"/>
        <v/>
      </c>
    </row>
    <row r="156" spans="1:9" ht="15.75" thickBot="1">
      <c r="A156" s="248"/>
      <c r="B156" s="248"/>
      <c r="C156" s="248"/>
      <c r="D156" s="134" t="s">
        <v>52</v>
      </c>
      <c r="E156" s="134" t="s">
        <v>79</v>
      </c>
      <c r="G156" s="53" t="str">
        <f>IF(A156="Plan",SUMIF('Control de pagos'!B:B,Descripción!B156,'Control de pagos'!D:D),"")</f>
        <v/>
      </c>
      <c r="H156" s="53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4" t="str">
        <f t="shared" si="3"/>
        <v/>
      </c>
    </row>
    <row r="157" spans="1:9" ht="15.75" thickBot="1">
      <c r="A157" s="136" t="s">
        <v>53</v>
      </c>
      <c r="B157" s="137">
        <v>0</v>
      </c>
      <c r="C157" s="240">
        <v>8</v>
      </c>
      <c r="D157" s="243">
        <v>2.9000000000000001E-2</v>
      </c>
      <c r="E157" s="243">
        <v>0</v>
      </c>
      <c r="G157" s="53" t="str">
        <f>IF(A157="Plan",SUMIF('Control de pagos'!B:B,Descripción!B157,'Control de pagos'!D:D),"")</f>
        <v/>
      </c>
      <c r="H157" s="53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4" t="str">
        <f t="shared" si="3"/>
        <v/>
      </c>
    </row>
    <row r="158" spans="1:9" ht="15.75" thickBot="1">
      <c r="A158" s="136" t="s">
        <v>54</v>
      </c>
      <c r="B158" s="137">
        <v>849694.48</v>
      </c>
      <c r="C158" s="241"/>
      <c r="D158" s="244"/>
      <c r="E158" s="244"/>
      <c r="G158" s="53" t="str">
        <f>IF(A158="Plan",SUMIF('Control de pagos'!B:B,Descripción!B158,'Control de pagos'!D:D),"")</f>
        <v/>
      </c>
      <c r="H158" s="53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4" t="str">
        <f t="shared" si="3"/>
        <v/>
      </c>
    </row>
    <row r="159" spans="1:9" ht="15.75" thickBot="1">
      <c r="A159" s="136" t="s">
        <v>55</v>
      </c>
      <c r="B159" s="137">
        <v>0</v>
      </c>
      <c r="C159" s="241"/>
      <c r="D159" s="244"/>
      <c r="E159" s="244"/>
      <c r="G159" s="53" t="str">
        <f>IF(A159="Plan",SUMIF('Control de pagos'!B:B,Descripción!B159,'Control de pagos'!D:D),"")</f>
        <v/>
      </c>
      <c r="H159" s="53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4" t="str">
        <f t="shared" si="3"/>
        <v/>
      </c>
    </row>
    <row r="160" spans="1:9" ht="15.75" thickBot="1">
      <c r="A160" s="136" t="s">
        <v>56</v>
      </c>
      <c r="B160" s="138">
        <f>+B158</f>
        <v>849694.48</v>
      </c>
      <c r="C160" s="241"/>
      <c r="D160" s="244"/>
      <c r="E160" s="244"/>
      <c r="G160" s="53" t="str">
        <f>IF(A160="Plan",SUMIF('Control de pagos'!B:B,Descripción!B160,'Control de pagos'!D:D),"")</f>
        <v/>
      </c>
      <c r="H160" s="53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4" t="str">
        <f t="shared" si="3"/>
        <v/>
      </c>
    </row>
    <row r="161" spans="1:9" ht="15.75" thickBot="1">
      <c r="A161" s="139"/>
      <c r="B161" s="140"/>
      <c r="C161" s="242"/>
      <c r="D161" s="245"/>
      <c r="E161" s="245"/>
      <c r="G161" s="53" t="str">
        <f>IF(A161="Plan",SUMIF('Control de pagos'!B:B,Descripción!B161,'Control de pagos'!D:D),"")</f>
        <v/>
      </c>
      <c r="H161" s="53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4" t="str">
        <f t="shared" si="3"/>
        <v/>
      </c>
    </row>
    <row r="162" spans="1:9">
      <c r="G162" s="53" t="str">
        <f>IF(A162="Plan",SUMIF('Control de pagos'!B:B,Descripción!B162,'Control de pagos'!D:D),"")</f>
        <v/>
      </c>
      <c r="H162" s="53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4" t="str">
        <f t="shared" si="3"/>
        <v/>
      </c>
    </row>
    <row r="163" spans="1:9">
      <c r="A163" s="44" t="s">
        <v>18</v>
      </c>
      <c r="B163" s="246" t="s">
        <v>151</v>
      </c>
      <c r="C163" s="246"/>
      <c r="D163" s="246"/>
      <c r="E163" s="246"/>
      <c r="G163" s="53">
        <f>IF(A163="Plan",SUMIF('Control de pagos'!B:B,Descripción!B163,'Control de pagos'!D:D),"")</f>
        <v>173509.88</v>
      </c>
      <c r="H163" s="53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4">
        <f t="shared" si="3"/>
        <v>173509.88</v>
      </c>
    </row>
    <row r="164" spans="1:9" ht="15.75" thickBot="1">
      <c r="A164" s="45" t="s">
        <v>57</v>
      </c>
      <c r="B164" s="135">
        <v>44575</v>
      </c>
      <c r="G164" s="53" t="str">
        <f>IF(A164="Plan",SUMIF('Control de pagos'!B:B,Descripción!B164,'Control de pagos'!D:D),"")</f>
        <v/>
      </c>
      <c r="H164" s="53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4" t="str">
        <f t="shared" si="3"/>
        <v/>
      </c>
    </row>
    <row r="165" spans="1:9" ht="24.75" thickBot="1">
      <c r="A165" s="45" t="s">
        <v>45</v>
      </c>
      <c r="B165" s="134" t="s">
        <v>76</v>
      </c>
      <c r="G165" s="53" t="str">
        <f>IF(A165="Plan",SUMIF('Control de pagos'!B:B,Descripción!B165,'Control de pagos'!D:D),"")</f>
        <v/>
      </c>
      <c r="H165" s="53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4" t="str">
        <f t="shared" si="3"/>
        <v/>
      </c>
    </row>
    <row r="166" spans="1:9" ht="15.75" thickBot="1">
      <c r="A166" s="45" t="s">
        <v>46</v>
      </c>
      <c r="B166" s="134" t="s">
        <v>77</v>
      </c>
      <c r="G166" s="53" t="str">
        <f>IF(A166="Plan",SUMIF('Control de pagos'!B:B,Descripción!B166,'Control de pagos'!D:D),"")</f>
        <v/>
      </c>
      <c r="H166" s="53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4" t="str">
        <f t="shared" si="3"/>
        <v/>
      </c>
    </row>
    <row r="167" spans="1:9" ht="36.75" thickBot="1">
      <c r="A167" s="45" t="s">
        <v>47</v>
      </c>
      <c r="B167" s="134" t="s">
        <v>99</v>
      </c>
      <c r="G167" s="53" t="str">
        <f>IF(A167="Plan",SUMIF('Control de pagos'!B:B,Descripción!B167,'Control de pagos'!D:D),"")</f>
        <v/>
      </c>
      <c r="H167" s="53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4" t="str">
        <f t="shared" si="3"/>
        <v/>
      </c>
    </row>
    <row r="168" spans="1:9" ht="15.75" thickBot="1">
      <c r="G168" s="53" t="str">
        <f>IF(A168="Plan",SUMIF('Control de pagos'!B:B,Descripción!B168,'Control de pagos'!D:D),"")</f>
        <v/>
      </c>
      <c r="H168" s="53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4" t="str">
        <f t="shared" si="3"/>
        <v/>
      </c>
    </row>
    <row r="169" spans="1:9" ht="15.75" thickBot="1">
      <c r="A169" s="247" t="s">
        <v>48</v>
      </c>
      <c r="B169" s="247" t="s">
        <v>49</v>
      </c>
      <c r="C169" s="247" t="s">
        <v>50</v>
      </c>
      <c r="D169" s="249" t="s">
        <v>51</v>
      </c>
      <c r="E169" s="250"/>
      <c r="G169" s="53" t="str">
        <f>IF(A169="Plan",SUMIF('Control de pagos'!B:B,Descripción!B169,'Control de pagos'!D:D),"")</f>
        <v/>
      </c>
      <c r="H169" s="53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4" t="str">
        <f t="shared" si="3"/>
        <v/>
      </c>
    </row>
    <row r="170" spans="1:9" ht="24" customHeight="1" thickBot="1">
      <c r="A170" s="248"/>
      <c r="B170" s="248"/>
      <c r="C170" s="248"/>
      <c r="D170" s="134" t="s">
        <v>52</v>
      </c>
      <c r="E170" s="134" t="s">
        <v>79</v>
      </c>
      <c r="G170" s="53" t="str">
        <f>IF(A170="Plan",SUMIF('Control de pagos'!B:B,Descripción!B170,'Control de pagos'!D:D),"")</f>
        <v/>
      </c>
      <c r="H170" s="53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4" t="str">
        <f t="shared" si="3"/>
        <v/>
      </c>
    </row>
    <row r="171" spans="1:9" ht="15.75" thickBot="1">
      <c r="A171" s="136" t="s">
        <v>53</v>
      </c>
      <c r="B171" s="137">
        <v>173509.88</v>
      </c>
      <c r="C171" s="240">
        <v>9</v>
      </c>
      <c r="D171" s="243">
        <v>1.4999999999999999E-2</v>
      </c>
      <c r="E171" s="243">
        <v>0</v>
      </c>
      <c r="G171" s="53" t="str">
        <f>IF(A171="Plan",SUMIF('Control de pagos'!B:B,Descripción!B171,'Control de pagos'!D:D),"")</f>
        <v/>
      </c>
      <c r="H171" s="53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4" t="str">
        <f t="shared" si="3"/>
        <v/>
      </c>
    </row>
    <row r="172" spans="1:9" ht="15.75" thickBot="1">
      <c r="A172" s="136" t="s">
        <v>54</v>
      </c>
      <c r="B172" s="137">
        <v>0</v>
      </c>
      <c r="C172" s="241"/>
      <c r="D172" s="244"/>
      <c r="E172" s="244"/>
      <c r="G172" s="53" t="str">
        <f>IF(A172="Plan",SUMIF('Control de pagos'!B:B,Descripción!B172,'Control de pagos'!D:D),"")</f>
        <v/>
      </c>
      <c r="H172" s="53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4" t="str">
        <f t="shared" si="3"/>
        <v/>
      </c>
    </row>
    <row r="173" spans="1:9" ht="15.75" thickBot="1">
      <c r="A173" s="136" t="s">
        <v>55</v>
      </c>
      <c r="B173" s="137">
        <v>0</v>
      </c>
      <c r="C173" s="241"/>
      <c r="D173" s="244"/>
      <c r="E173" s="244"/>
      <c r="G173" s="53" t="str">
        <f>IF(A173="Plan",SUMIF('Control de pagos'!B:B,Descripción!B173,'Control de pagos'!D:D),"")</f>
        <v/>
      </c>
      <c r="H173" s="53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4" t="str">
        <f t="shared" si="3"/>
        <v/>
      </c>
    </row>
    <row r="174" spans="1:9" ht="15.75" thickBot="1">
      <c r="A174" s="136" t="s">
        <v>56</v>
      </c>
      <c r="B174" s="138">
        <f>+B171</f>
        <v>173509.88</v>
      </c>
      <c r="C174" s="241"/>
      <c r="D174" s="244"/>
      <c r="E174" s="244"/>
      <c r="G174" s="53" t="str">
        <f>IF(A174="Plan",SUMIF('Control de pagos'!B:B,Descripción!B174,'Control de pagos'!D:D),"")</f>
        <v/>
      </c>
      <c r="H174" s="53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4" t="str">
        <f t="shared" si="3"/>
        <v/>
      </c>
    </row>
    <row r="175" spans="1:9" ht="15.75" thickBot="1">
      <c r="A175" s="139"/>
      <c r="B175" s="140"/>
      <c r="C175" s="242"/>
      <c r="D175" s="245"/>
      <c r="E175" s="245"/>
      <c r="G175" s="53" t="str">
        <f>IF(A175="Plan",SUMIF('Control de pagos'!B:B,Descripción!B175,'Control de pagos'!D:D),"")</f>
        <v/>
      </c>
      <c r="H175" s="53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4" t="str">
        <f t="shared" si="3"/>
        <v/>
      </c>
    </row>
    <row r="176" spans="1:9">
      <c r="G176" s="53" t="str">
        <f>IF(A176="Plan",SUMIF('Control de pagos'!B:B,Descripción!B176,'Control de pagos'!D:D),"")</f>
        <v/>
      </c>
      <c r="H176" s="53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4" t="str">
        <f t="shared" si="3"/>
        <v/>
      </c>
    </row>
    <row r="177" spans="1:9">
      <c r="A177" s="44" t="s">
        <v>18</v>
      </c>
      <c r="B177" s="246" t="s">
        <v>152</v>
      </c>
      <c r="C177" s="246"/>
      <c r="D177" s="246"/>
      <c r="E177" s="246"/>
      <c r="G177" s="53">
        <f>IF(A177="Plan",SUMIF('Control de pagos'!B:B,Descripción!B177,'Control de pagos'!D:D),"")</f>
        <v>77013</v>
      </c>
      <c r="H177" s="53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4">
        <f t="shared" ref="I177:I190" si="4">IF(G177="","",G177-H177)</f>
        <v>77013</v>
      </c>
    </row>
    <row r="178" spans="1:9" ht="15.75" thickBot="1">
      <c r="A178" s="45" t="s">
        <v>57</v>
      </c>
      <c r="B178" s="135">
        <v>44679</v>
      </c>
      <c r="G178" s="53" t="str">
        <f>IF(A178="Plan",SUMIF('Control de pagos'!B:B,Descripción!B178,'Control de pagos'!D:D),"")</f>
        <v/>
      </c>
      <c r="H178" s="53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4" t="str">
        <f t="shared" si="4"/>
        <v/>
      </c>
    </row>
    <row r="179" spans="1:9" ht="24.75" thickBot="1">
      <c r="A179" s="45" t="s">
        <v>45</v>
      </c>
      <c r="B179" s="134" t="s">
        <v>76</v>
      </c>
      <c r="G179" s="53" t="str">
        <f>IF(A179="Plan",SUMIF('Control de pagos'!B:B,Descripción!B179,'Control de pagos'!D:D),"")</f>
        <v/>
      </c>
      <c r="H179" s="53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4" t="str">
        <f t="shared" si="4"/>
        <v/>
      </c>
    </row>
    <row r="180" spans="1:9" ht="15.75" thickBot="1">
      <c r="A180" s="45" t="s">
        <v>46</v>
      </c>
      <c r="B180" s="134" t="s">
        <v>77</v>
      </c>
      <c r="G180" s="53" t="str">
        <f>IF(A180="Plan",SUMIF('Control de pagos'!B:B,Descripción!B180,'Control de pagos'!D:D),"")</f>
        <v/>
      </c>
      <c r="H180" s="53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4" t="str">
        <f t="shared" si="4"/>
        <v/>
      </c>
    </row>
    <row r="181" spans="1:9" ht="36.75" thickBot="1">
      <c r="A181" s="45" t="s">
        <v>47</v>
      </c>
      <c r="B181" s="134" t="s">
        <v>99</v>
      </c>
      <c r="G181" s="53" t="str">
        <f>IF(A181="Plan",SUMIF('Control de pagos'!B:B,Descripción!B181,'Control de pagos'!D:D),"")</f>
        <v/>
      </c>
      <c r="H181" s="53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4" t="str">
        <f t="shared" si="4"/>
        <v/>
      </c>
    </row>
    <row r="182" spans="1:9" ht="15.75" thickBot="1">
      <c r="G182" s="53" t="str">
        <f>IF(A182="Plan",SUMIF('Control de pagos'!B:B,Descripción!B182,'Control de pagos'!D:D),"")</f>
        <v/>
      </c>
      <c r="H182" s="53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4" t="str">
        <f t="shared" si="4"/>
        <v/>
      </c>
    </row>
    <row r="183" spans="1:9" ht="15.75" customHeight="1" thickBot="1">
      <c r="A183" s="247" t="s">
        <v>48</v>
      </c>
      <c r="B183" s="247" t="s">
        <v>49</v>
      </c>
      <c r="C183" s="247" t="s">
        <v>50</v>
      </c>
      <c r="D183" s="249" t="s">
        <v>51</v>
      </c>
      <c r="E183" s="250"/>
      <c r="G183" s="53" t="str">
        <f>IF(A183="Plan",SUMIF('Control de pagos'!B:B,Descripción!B183,'Control de pagos'!D:D),"")</f>
        <v/>
      </c>
      <c r="H183" s="53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4" t="str">
        <f t="shared" si="4"/>
        <v/>
      </c>
    </row>
    <row r="184" spans="1:9" ht="24" customHeight="1" thickBot="1">
      <c r="A184" s="248"/>
      <c r="B184" s="248"/>
      <c r="C184" s="248"/>
      <c r="D184" s="134" t="s">
        <v>52</v>
      </c>
      <c r="E184" s="134" t="s">
        <v>79</v>
      </c>
      <c r="G184" s="53" t="str">
        <f>IF(A184="Plan",SUMIF('Control de pagos'!B:B,Descripción!B184,'Control de pagos'!D:D),"")</f>
        <v/>
      </c>
      <c r="H184" s="53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4" t="str">
        <f t="shared" si="4"/>
        <v/>
      </c>
    </row>
    <row r="185" spans="1:9" ht="15.75" thickBot="1">
      <c r="A185" s="136" t="s">
        <v>53</v>
      </c>
      <c r="B185" s="137">
        <v>47906.04</v>
      </c>
      <c r="C185" s="240">
        <v>1</v>
      </c>
      <c r="D185" s="243">
        <v>0</v>
      </c>
      <c r="E185" s="243">
        <v>0</v>
      </c>
      <c r="G185" s="53" t="str">
        <f>IF(A185="Plan",SUMIF('Control de pagos'!B:B,Descripción!B185,'Control de pagos'!D:D),"")</f>
        <v/>
      </c>
      <c r="H185" s="53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4" t="str">
        <f t="shared" si="4"/>
        <v/>
      </c>
    </row>
    <row r="186" spans="1:9" ht="15.75" thickBot="1">
      <c r="A186" s="136" t="s">
        <v>54</v>
      </c>
      <c r="B186" s="137">
        <v>29106.959999999999</v>
      </c>
      <c r="C186" s="241"/>
      <c r="D186" s="244"/>
      <c r="E186" s="244"/>
      <c r="G186" s="53" t="str">
        <f>IF(A186="Plan",SUMIF('Control de pagos'!B:B,Descripción!B186,'Control de pagos'!D:D),"")</f>
        <v/>
      </c>
      <c r="H186" s="53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4" t="str">
        <f t="shared" si="4"/>
        <v/>
      </c>
    </row>
    <row r="187" spans="1:9" ht="15.75" thickBot="1">
      <c r="A187" s="136" t="s">
        <v>55</v>
      </c>
      <c r="B187" s="137">
        <v>0</v>
      </c>
      <c r="C187" s="241"/>
      <c r="D187" s="244"/>
      <c r="E187" s="244"/>
      <c r="G187" s="53" t="str">
        <f>IF(A187="Plan",SUMIF('Control de pagos'!B:B,Descripción!B187,'Control de pagos'!D:D),"")</f>
        <v/>
      </c>
      <c r="H187" s="53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4" t="str">
        <f t="shared" si="4"/>
        <v/>
      </c>
    </row>
    <row r="188" spans="1:9" ht="15.75" thickBot="1">
      <c r="A188" s="136" t="s">
        <v>56</v>
      </c>
      <c r="B188" s="138">
        <f>+B185+B186</f>
        <v>77013</v>
      </c>
      <c r="C188" s="241"/>
      <c r="D188" s="244"/>
      <c r="E188" s="244"/>
      <c r="G188" s="53" t="str">
        <f>IF(A188="Plan",SUMIF('Control de pagos'!B:B,Descripción!B188,'Control de pagos'!D:D),"")</f>
        <v/>
      </c>
      <c r="H188" s="53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4" t="str">
        <f t="shared" si="4"/>
        <v/>
      </c>
    </row>
    <row r="189" spans="1:9" ht="15.75" thickBot="1">
      <c r="A189" s="139"/>
      <c r="B189" s="140"/>
      <c r="C189" s="242"/>
      <c r="D189" s="245"/>
      <c r="E189" s="245"/>
      <c r="G189" s="53" t="str">
        <f>IF(A189="Plan",SUMIF('Control de pagos'!B:B,Descripción!B189,'Control de pagos'!D:D),"")</f>
        <v/>
      </c>
      <c r="H189" s="53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4" t="str">
        <f t="shared" si="4"/>
        <v/>
      </c>
    </row>
    <row r="190" spans="1:9">
      <c r="G190" s="53" t="str">
        <f>IF(A190="Plan",SUMIF('Control de pagos'!B:B,Descripción!B190,'Control de pagos'!D:D),"")</f>
        <v/>
      </c>
      <c r="H190" s="53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4" t="str">
        <f t="shared" si="4"/>
        <v/>
      </c>
    </row>
    <row r="191" spans="1:9">
      <c r="A191" s="44" t="s">
        <v>18</v>
      </c>
      <c r="B191" s="246" t="s">
        <v>154</v>
      </c>
      <c r="C191" s="246"/>
      <c r="D191" s="246"/>
      <c r="E191" s="246"/>
      <c r="G191" s="53">
        <f>IF(A191="Plan",SUMIF('Control de pagos'!B:B,Descripción!B191,'Control de pagos'!D:D),"")</f>
        <v>777213.09999999986</v>
      </c>
      <c r="H191" s="53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4">
        <f t="shared" ref="I191:I204" si="5">IF(G191="","",G191-H191)</f>
        <v>777213.09999999986</v>
      </c>
    </row>
    <row r="192" spans="1:9">
      <c r="A192" s="45" t="s">
        <v>57</v>
      </c>
      <c r="B192" s="135">
        <v>45092</v>
      </c>
      <c r="G192" s="53" t="str">
        <f>IF(A192="Plan",SUMIF('Control de pagos'!B:B,Descripción!B192,'Control de pagos'!D:D),"")</f>
        <v/>
      </c>
      <c r="H192" s="53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4" t="str">
        <f t="shared" si="5"/>
        <v/>
      </c>
    </row>
    <row r="193" spans="1:9" ht="15.75" thickBot="1">
      <c r="A193" s="45" t="s">
        <v>45</v>
      </c>
      <c r="B193" s="218" t="s">
        <v>76</v>
      </c>
      <c r="G193" s="53" t="str">
        <f>IF(A193="Plan",SUMIF('Control de pagos'!B:B,Descripción!B193,'Control de pagos'!D:D),"")</f>
        <v/>
      </c>
      <c r="H193" s="53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4" t="str">
        <f t="shared" si="5"/>
        <v/>
      </c>
    </row>
    <row r="194" spans="1:9" ht="15.75" thickBot="1">
      <c r="A194" s="45" t="s">
        <v>46</v>
      </c>
      <c r="B194" s="67" t="s">
        <v>77</v>
      </c>
      <c r="G194" s="53" t="str">
        <f>IF(A194="Plan",SUMIF('Control de pagos'!B:B,Descripción!B194,'Control de pagos'!D:D),"")</f>
        <v/>
      </c>
      <c r="H194" s="53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4" t="str">
        <f t="shared" si="5"/>
        <v/>
      </c>
    </row>
    <row r="195" spans="1:9">
      <c r="A195" s="45" t="s">
        <v>47</v>
      </c>
      <c r="B195" t="s">
        <v>99</v>
      </c>
      <c r="G195" s="53" t="str">
        <f>IF(A195="Plan",SUMIF('Control de pagos'!B:B,Descripción!B195,'Control de pagos'!D:D),"")</f>
        <v/>
      </c>
      <c r="H195" s="53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4" t="str">
        <f t="shared" si="5"/>
        <v/>
      </c>
    </row>
    <row r="196" spans="1:9" ht="15.75" thickBot="1">
      <c r="G196" s="53" t="str">
        <f>IF(A196="Plan",SUMIF('Control de pagos'!B:B,Descripción!B196,'Control de pagos'!D:D),"")</f>
        <v/>
      </c>
      <c r="H196" s="53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4" t="str">
        <f t="shared" si="5"/>
        <v/>
      </c>
    </row>
    <row r="197" spans="1:9" ht="15.75" customHeight="1" thickBot="1">
      <c r="A197" s="247" t="s">
        <v>48</v>
      </c>
      <c r="B197" s="247" t="s">
        <v>49</v>
      </c>
      <c r="C197" s="247" t="s">
        <v>50</v>
      </c>
      <c r="D197" s="249" t="s">
        <v>51</v>
      </c>
      <c r="E197" s="250"/>
      <c r="G197" s="53" t="str">
        <f>IF(A197="Plan",SUMIF('Control de pagos'!B:B,Descripción!B197,'Control de pagos'!D:D),"")</f>
        <v/>
      </c>
      <c r="H197" s="53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4" t="str">
        <f t="shared" si="5"/>
        <v/>
      </c>
    </row>
    <row r="198" spans="1:9" ht="24" customHeight="1" thickBot="1">
      <c r="A198" s="248"/>
      <c r="B198" s="248"/>
      <c r="C198" s="248"/>
      <c r="D198" s="134" t="s">
        <v>52</v>
      </c>
      <c r="E198" s="134" t="s">
        <v>79</v>
      </c>
      <c r="G198" s="53" t="str">
        <f>IF(A198="Plan",SUMIF('Control de pagos'!B:B,Descripción!B198,'Control de pagos'!D:D),"")</f>
        <v/>
      </c>
      <c r="H198" s="53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4" t="str">
        <f t="shared" si="5"/>
        <v/>
      </c>
    </row>
    <row r="199" spans="1:9" ht="15.75" thickBot="1">
      <c r="A199" s="136" t="s">
        <v>53</v>
      </c>
      <c r="B199" s="137">
        <v>777213.1</v>
      </c>
      <c r="C199" s="212">
        <v>12</v>
      </c>
      <c r="D199" s="215">
        <v>5.3100000000000001E-2</v>
      </c>
      <c r="E199" s="215">
        <v>0</v>
      </c>
      <c r="G199" s="53" t="str">
        <f>IF(A199="Plan",SUMIF('Control de pagos'!B:B,Descripción!B199,'Control de pagos'!D:D),"")</f>
        <v/>
      </c>
      <c r="H199" s="53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4" t="str">
        <f t="shared" si="5"/>
        <v/>
      </c>
    </row>
    <row r="200" spans="1:9" ht="15.75" thickBot="1">
      <c r="A200" s="136" t="s">
        <v>54</v>
      </c>
      <c r="B200" s="137">
        <v>0</v>
      </c>
      <c r="C200" s="213"/>
      <c r="D200" s="216"/>
      <c r="E200" s="216"/>
      <c r="G200" s="53" t="str">
        <f>IF(A200="Plan",SUMIF('Control de pagos'!B:B,Descripción!B200,'Control de pagos'!D:D),"")</f>
        <v/>
      </c>
      <c r="H200" s="53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4" t="str">
        <f t="shared" si="5"/>
        <v/>
      </c>
    </row>
    <row r="201" spans="1:9" ht="15.75" thickBot="1">
      <c r="A201" s="136" t="s">
        <v>55</v>
      </c>
      <c r="B201" s="137">
        <v>0</v>
      </c>
      <c r="C201" s="213"/>
      <c r="D201" s="216"/>
      <c r="E201" s="216"/>
      <c r="G201" s="53" t="str">
        <f>IF(A201="Plan",SUMIF('Control de pagos'!B:B,Descripción!B201,'Control de pagos'!D:D),"")</f>
        <v/>
      </c>
      <c r="H201" s="53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4" t="str">
        <f t="shared" si="5"/>
        <v/>
      </c>
    </row>
    <row r="202" spans="1:9" ht="15.75" thickBot="1">
      <c r="A202" s="136" t="s">
        <v>56</v>
      </c>
      <c r="B202" s="138">
        <v>777213.1</v>
      </c>
      <c r="C202" s="213"/>
      <c r="D202" s="216"/>
      <c r="E202" s="216"/>
      <c r="G202" s="53" t="str">
        <f>IF(A202="Plan",SUMIF('Control de pagos'!B:B,Descripción!B202,'Control de pagos'!D:D),"")</f>
        <v/>
      </c>
      <c r="H202" s="53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4" t="str">
        <f t="shared" si="5"/>
        <v/>
      </c>
    </row>
    <row r="203" spans="1:9" ht="15.75" thickBot="1">
      <c r="A203" s="139"/>
      <c r="B203" s="140"/>
      <c r="C203" s="214"/>
      <c r="D203" s="217"/>
      <c r="E203" s="217"/>
      <c r="G203" s="53" t="str">
        <f>IF(A203="Plan",SUMIF('Control de pagos'!B:B,Descripción!B203,'Control de pagos'!D:D),"")</f>
        <v/>
      </c>
      <c r="H203" s="53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4" t="str">
        <f t="shared" si="5"/>
        <v/>
      </c>
    </row>
    <row r="204" spans="1:9">
      <c r="G204" s="53" t="str">
        <f>IF(A204="Plan",SUMIF('Control de pagos'!B:B,Descripción!B204,'Control de pagos'!D:D),"")</f>
        <v/>
      </c>
      <c r="H204" s="53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4" t="str">
        <f t="shared" si="5"/>
        <v/>
      </c>
    </row>
    <row r="205" spans="1:9">
      <c r="A205" s="44" t="s">
        <v>18</v>
      </c>
      <c r="B205" s="246"/>
      <c r="C205" s="246"/>
      <c r="D205" s="246"/>
      <c r="E205" s="246"/>
      <c r="G205" s="53">
        <f>IF(A205="Plan",SUMIF('Control de pagos'!B:B,Descripción!B205,'Control de pagos'!D:D),"")</f>
        <v>0</v>
      </c>
      <c r="H205" s="53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4">
        <f t="shared" si="3"/>
        <v>0</v>
      </c>
    </row>
    <row r="206" spans="1:9" ht="15.75" thickBot="1">
      <c r="A206" s="45" t="s">
        <v>57</v>
      </c>
      <c r="B206" s="135">
        <v>44575</v>
      </c>
      <c r="G206" s="53" t="str">
        <f>IF(A206="Plan",SUMIF('Control de pagos'!B:B,Descripción!B206,'Control de pagos'!D:D),"")</f>
        <v/>
      </c>
      <c r="H206" s="53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4" t="str">
        <f t="shared" si="3"/>
        <v/>
      </c>
    </row>
    <row r="207" spans="1:9" ht="15.75" thickBot="1">
      <c r="A207" s="45" t="s">
        <v>45</v>
      </c>
      <c r="B207" s="134"/>
      <c r="G207" s="53" t="str">
        <f>IF(A207="Plan",SUMIF('Control de pagos'!B:B,Descripción!B207,'Control de pagos'!D:D),"")</f>
        <v/>
      </c>
      <c r="H207" s="53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4" t="str">
        <f t="shared" si="3"/>
        <v/>
      </c>
    </row>
    <row r="208" spans="1:9" ht="15.75" thickBot="1">
      <c r="A208" s="45" t="s">
        <v>46</v>
      </c>
      <c r="B208" s="134"/>
      <c r="G208" s="53" t="str">
        <f>IF(A208="Plan",SUMIF('Control de pagos'!B:B,Descripción!B208,'Control de pagos'!D:D),"")</f>
        <v/>
      </c>
      <c r="H208" s="53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4" t="str">
        <f t="shared" si="3"/>
        <v/>
      </c>
    </row>
    <row r="209" spans="1:9" ht="15.75" thickBot="1">
      <c r="A209" s="45" t="s">
        <v>47</v>
      </c>
      <c r="B209" s="134"/>
      <c r="G209" s="53" t="str">
        <f>IF(A209="Plan",SUMIF('Control de pagos'!B:B,Descripción!B209,'Control de pagos'!D:D),"")</f>
        <v/>
      </c>
      <c r="H209" s="53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4" t="str">
        <f t="shared" si="3"/>
        <v/>
      </c>
    </row>
    <row r="210" spans="1:9" ht="15.75" thickBot="1">
      <c r="G210" s="53" t="str">
        <f>IF(A210="Plan",SUMIF('Control de pagos'!B:B,Descripción!B210,'Control de pagos'!D:D),"")</f>
        <v/>
      </c>
      <c r="H210" s="53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4" t="str">
        <f t="shared" si="3"/>
        <v/>
      </c>
    </row>
    <row r="211" spans="1:9" ht="15.75" thickBot="1">
      <c r="A211" s="247" t="s">
        <v>48</v>
      </c>
      <c r="B211" s="247" t="s">
        <v>49</v>
      </c>
      <c r="C211" s="247" t="s">
        <v>50</v>
      </c>
      <c r="D211" s="249" t="s">
        <v>51</v>
      </c>
      <c r="E211" s="250"/>
      <c r="G211" s="53" t="str">
        <f>IF(A211="Plan",SUMIF('Control de pagos'!B:B,Descripción!B211,'Control de pagos'!D:D),"")</f>
        <v/>
      </c>
      <c r="H211" s="53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4" t="str">
        <f t="shared" si="3"/>
        <v/>
      </c>
    </row>
    <row r="212" spans="1:9" ht="15.75" thickBot="1">
      <c r="A212" s="248"/>
      <c r="B212" s="248"/>
      <c r="C212" s="248"/>
      <c r="D212" s="134" t="s">
        <v>52</v>
      </c>
      <c r="E212" s="134" t="s">
        <v>79</v>
      </c>
      <c r="G212" s="53" t="str">
        <f>IF(A212="Plan",SUMIF('Control de pagos'!B:B,Descripción!B212,'Control de pagos'!D:D),"")</f>
        <v/>
      </c>
      <c r="H212" s="53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4" t="str">
        <f t="shared" ref="I212:I247" si="6">IF(G212="","",G212-H212)</f>
        <v/>
      </c>
    </row>
    <row r="213" spans="1:9" ht="15.75" thickBot="1">
      <c r="A213" s="136" t="s">
        <v>53</v>
      </c>
      <c r="B213" s="137">
        <v>173509.88</v>
      </c>
      <c r="C213" s="240">
        <v>9</v>
      </c>
      <c r="D213" s="243">
        <v>1.4999999999999999E-2</v>
      </c>
      <c r="E213" s="243">
        <v>0</v>
      </c>
      <c r="G213" s="53" t="str">
        <f>IF(A213="Plan",SUMIF('Control de pagos'!B:B,Descripción!B213,'Control de pagos'!D:D),"")</f>
        <v/>
      </c>
      <c r="H213" s="53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4" t="str">
        <f t="shared" si="6"/>
        <v/>
      </c>
    </row>
    <row r="214" spans="1:9" ht="15.75" thickBot="1">
      <c r="A214" s="136" t="s">
        <v>54</v>
      </c>
      <c r="B214" s="137">
        <v>0</v>
      </c>
      <c r="C214" s="241"/>
      <c r="D214" s="244"/>
      <c r="E214" s="244"/>
      <c r="G214" s="53" t="str">
        <f>IF(A214="Plan",SUMIF('Control de pagos'!B:B,Descripción!B214,'Control de pagos'!D:D),"")</f>
        <v/>
      </c>
      <c r="H214" s="53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4" t="str">
        <f t="shared" si="6"/>
        <v/>
      </c>
    </row>
    <row r="215" spans="1:9" ht="15.75" thickBot="1">
      <c r="A215" s="136" t="s">
        <v>55</v>
      </c>
      <c r="B215" s="137">
        <v>0</v>
      </c>
      <c r="C215" s="241"/>
      <c r="D215" s="244"/>
      <c r="E215" s="244"/>
      <c r="G215" s="53" t="str">
        <f>IF(A215="Plan",SUMIF('Control de pagos'!B:B,Descripción!B215,'Control de pagos'!D:D),"")</f>
        <v/>
      </c>
      <c r="H215" s="53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4" t="str">
        <f t="shared" si="6"/>
        <v/>
      </c>
    </row>
    <row r="216" spans="1:9" ht="15.75" thickBot="1">
      <c r="A216" s="136" t="s">
        <v>56</v>
      </c>
      <c r="B216" s="138">
        <f>+B213</f>
        <v>173509.88</v>
      </c>
      <c r="C216" s="241"/>
      <c r="D216" s="244"/>
      <c r="E216" s="244"/>
      <c r="G216" s="53" t="str">
        <f>IF(A216="Plan",SUMIF('Control de pagos'!B:B,Descripción!B216,'Control de pagos'!D:D),"")</f>
        <v/>
      </c>
      <c r="H216" s="53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4" t="str">
        <f t="shared" si="6"/>
        <v/>
      </c>
    </row>
    <row r="217" spans="1:9" ht="15.75" thickBot="1">
      <c r="A217" s="139"/>
      <c r="B217" s="140"/>
      <c r="C217" s="242"/>
      <c r="D217" s="245"/>
      <c r="E217" s="245"/>
      <c r="G217" s="53" t="str">
        <f>IF(A217="Plan",SUMIF('Control de pagos'!B:B,Descripción!B217,'Control de pagos'!D:D),"")</f>
        <v/>
      </c>
      <c r="H217" s="53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4" t="str">
        <f t="shared" si="6"/>
        <v/>
      </c>
    </row>
    <row r="218" spans="1:9">
      <c r="A218" s="205"/>
      <c r="B218" s="205"/>
      <c r="C218" s="206"/>
      <c r="D218" s="207"/>
      <c r="E218" s="207"/>
      <c r="G218" s="53"/>
      <c r="H218" s="53"/>
      <c r="I218" s="54"/>
    </row>
    <row r="219" spans="1:9">
      <c r="G219" s="53" t="str">
        <f>IF(A219="Plan",SUMIF('Control de pagos'!B:B,Descripción!B219,'Control de pagos'!D:D),"")</f>
        <v/>
      </c>
      <c r="H219" s="53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4" t="str">
        <f t="shared" si="6"/>
        <v/>
      </c>
    </row>
    <row r="220" spans="1:9">
      <c r="A220" s="44" t="s">
        <v>18</v>
      </c>
      <c r="B220" s="246"/>
      <c r="C220" s="246"/>
      <c r="D220" s="246"/>
      <c r="E220" s="246"/>
      <c r="G220" s="53">
        <f>IF(A220="Plan",SUMIF('Control de pagos'!B:B,Descripción!B220,'Control de pagos'!D:D),"")</f>
        <v>0</v>
      </c>
      <c r="H220" s="53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4">
        <f t="shared" si="6"/>
        <v>0</v>
      </c>
    </row>
    <row r="221" spans="1:9" ht="15.75" thickBot="1">
      <c r="A221" s="45" t="s">
        <v>57</v>
      </c>
      <c r="B221" s="135"/>
      <c r="G221" s="53" t="str">
        <f>IF(A221="Plan",SUMIF('Control de pagos'!B:B,Descripción!B221,'Control de pagos'!D:D),"")</f>
        <v/>
      </c>
      <c r="H221" s="53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4" t="str">
        <f t="shared" si="6"/>
        <v/>
      </c>
    </row>
    <row r="222" spans="1:9" ht="15.75" thickBot="1">
      <c r="A222" s="45" t="s">
        <v>45</v>
      </c>
      <c r="B222" s="134"/>
      <c r="G222" s="53" t="str">
        <f>IF(A222="Plan",SUMIF('Control de pagos'!B:B,Descripción!B222,'Control de pagos'!D:D),"")</f>
        <v/>
      </c>
      <c r="H222" s="53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4" t="str">
        <f t="shared" si="6"/>
        <v/>
      </c>
    </row>
    <row r="223" spans="1:9" ht="15.75" thickBot="1">
      <c r="A223" s="45" t="s">
        <v>46</v>
      </c>
      <c r="B223" s="134"/>
      <c r="G223" s="53" t="str">
        <f>IF(A223="Plan",SUMIF('Control de pagos'!B:B,Descripción!B223,'Control de pagos'!D:D),"")</f>
        <v/>
      </c>
      <c r="H223" s="53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4" t="str">
        <f t="shared" si="6"/>
        <v/>
      </c>
    </row>
    <row r="224" spans="1:9" ht="15.75" thickBot="1">
      <c r="A224" s="45" t="s">
        <v>47</v>
      </c>
      <c r="B224" s="134"/>
      <c r="G224" s="53" t="str">
        <f>IF(A224="Plan",SUMIF('Control de pagos'!B:B,Descripción!B224,'Control de pagos'!D:D),"")</f>
        <v/>
      </c>
      <c r="H224" s="53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4" t="str">
        <f t="shared" si="6"/>
        <v/>
      </c>
    </row>
    <row r="225" spans="1:9" ht="15.75" thickBot="1">
      <c r="G225" s="53" t="str">
        <f>IF(A225="Plan",SUMIF('Control de pagos'!B:B,Descripción!B225,'Control de pagos'!D:D),"")</f>
        <v/>
      </c>
      <c r="H225" s="53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4" t="str">
        <f t="shared" si="6"/>
        <v/>
      </c>
    </row>
    <row r="226" spans="1:9" ht="15.75" thickBot="1">
      <c r="A226" s="247" t="s">
        <v>48</v>
      </c>
      <c r="B226" s="247" t="s">
        <v>49</v>
      </c>
      <c r="C226" s="247" t="s">
        <v>50</v>
      </c>
      <c r="D226" s="249" t="s">
        <v>51</v>
      </c>
      <c r="E226" s="250"/>
      <c r="G226" s="53" t="str">
        <f>IF(A226="Plan",SUMIF('Control de pagos'!B:B,Descripción!B226,'Control de pagos'!D:D),"")</f>
        <v/>
      </c>
      <c r="H226" s="53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4" t="str">
        <f t="shared" si="6"/>
        <v/>
      </c>
    </row>
    <row r="227" spans="1:9" ht="15.75" thickBot="1">
      <c r="A227" s="248"/>
      <c r="B227" s="248"/>
      <c r="C227" s="248"/>
      <c r="D227" s="134" t="s">
        <v>52</v>
      </c>
      <c r="E227" s="134" t="s">
        <v>79</v>
      </c>
      <c r="G227" s="53" t="str">
        <f>IF(A227="Plan",SUMIF('Control de pagos'!B:B,Descripción!B227,'Control de pagos'!D:D),"")</f>
        <v/>
      </c>
      <c r="H227" s="53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4" t="str">
        <f t="shared" si="6"/>
        <v/>
      </c>
    </row>
    <row r="228" spans="1:9" ht="15.75" thickBot="1">
      <c r="A228" s="136" t="s">
        <v>53</v>
      </c>
      <c r="B228" s="137">
        <v>173509.88</v>
      </c>
      <c r="C228" s="240">
        <v>9</v>
      </c>
      <c r="D228" s="243">
        <v>1.4999999999999999E-2</v>
      </c>
      <c r="E228" s="243">
        <v>0</v>
      </c>
      <c r="G228" s="53" t="str">
        <f>IF(A228="Plan",SUMIF('Control de pagos'!B:B,Descripción!B228,'Control de pagos'!D:D),"")</f>
        <v/>
      </c>
      <c r="H228" s="53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4" t="str">
        <f t="shared" si="6"/>
        <v/>
      </c>
    </row>
    <row r="229" spans="1:9" ht="15.75" thickBot="1">
      <c r="A229" s="136" t="s">
        <v>54</v>
      </c>
      <c r="B229" s="137">
        <v>0</v>
      </c>
      <c r="C229" s="241"/>
      <c r="D229" s="244"/>
      <c r="E229" s="244"/>
      <c r="G229" s="53" t="str">
        <f>IF(A229="Plan",SUMIF('Control de pagos'!B:B,Descripción!B229,'Control de pagos'!D:D),"")</f>
        <v/>
      </c>
      <c r="H229" s="53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4" t="str">
        <f t="shared" si="6"/>
        <v/>
      </c>
    </row>
    <row r="230" spans="1:9" ht="15.75" thickBot="1">
      <c r="A230" s="136" t="s">
        <v>55</v>
      </c>
      <c r="B230" s="137">
        <v>0</v>
      </c>
      <c r="C230" s="241"/>
      <c r="D230" s="244"/>
      <c r="E230" s="244"/>
      <c r="G230" s="53" t="str">
        <f>IF(A230="Plan",SUMIF('Control de pagos'!B:B,Descripción!B230,'Control de pagos'!D:D),"")</f>
        <v/>
      </c>
      <c r="H230" s="53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4" t="str">
        <f t="shared" si="6"/>
        <v/>
      </c>
    </row>
    <row r="231" spans="1:9" ht="15.75" thickBot="1">
      <c r="A231" s="136" t="s">
        <v>56</v>
      </c>
      <c r="B231" s="138">
        <f>+B228</f>
        <v>173509.88</v>
      </c>
      <c r="C231" s="241"/>
      <c r="D231" s="244"/>
      <c r="E231" s="244"/>
      <c r="G231" s="53" t="str">
        <f>IF(A231="Plan",SUMIF('Control de pagos'!B:B,Descripción!B231,'Control de pagos'!D:D),"")</f>
        <v/>
      </c>
      <c r="H231" s="53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4" t="str">
        <f t="shared" si="6"/>
        <v/>
      </c>
    </row>
    <row r="232" spans="1:9" ht="15.75" thickBot="1">
      <c r="A232" s="139"/>
      <c r="B232" s="140"/>
      <c r="C232" s="242"/>
      <c r="D232" s="245"/>
      <c r="E232" s="245"/>
      <c r="G232" s="53" t="str">
        <f>IF(A232="Plan",SUMIF('Control de pagos'!B:B,Descripción!B232,'Control de pagos'!D:D),"")</f>
        <v/>
      </c>
      <c r="H232" s="53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4" t="str">
        <f t="shared" si="6"/>
        <v/>
      </c>
    </row>
    <row r="233" spans="1:9">
      <c r="G233" s="53" t="str">
        <f>IF(A233="Plan",SUMIF('Control de pagos'!B:B,Descripción!B233,'Control de pagos'!D:D),"")</f>
        <v/>
      </c>
      <c r="H233" s="53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4" t="str">
        <f t="shared" si="6"/>
        <v/>
      </c>
    </row>
    <row r="234" spans="1:9">
      <c r="A234" s="44" t="s">
        <v>18</v>
      </c>
      <c r="B234" s="246"/>
      <c r="C234" s="246"/>
      <c r="D234" s="246"/>
      <c r="E234" s="246"/>
      <c r="G234" s="53">
        <f>IF(A234="Plan",SUMIF('Control de pagos'!B:B,Descripción!B234,'Control de pagos'!D:D),"")</f>
        <v>0</v>
      </c>
      <c r="H234" s="53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4">
        <f t="shared" si="6"/>
        <v>0</v>
      </c>
    </row>
    <row r="235" spans="1:9" ht="15.75" thickBot="1">
      <c r="A235" s="45" t="s">
        <v>57</v>
      </c>
      <c r="B235" s="135"/>
      <c r="G235" s="53" t="str">
        <f>IF(A235="Plan",SUMIF('Control de pagos'!B:B,Descripción!B235,'Control de pagos'!D:D),"")</f>
        <v/>
      </c>
      <c r="H235" s="53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4" t="str">
        <f t="shared" si="6"/>
        <v/>
      </c>
    </row>
    <row r="236" spans="1:9" ht="15.75" thickBot="1">
      <c r="A236" s="45" t="s">
        <v>45</v>
      </c>
      <c r="B236" s="134"/>
      <c r="G236" s="53" t="str">
        <f>IF(A236="Plan",SUMIF('Control de pagos'!B:B,Descripción!B236,'Control de pagos'!D:D),"")</f>
        <v/>
      </c>
      <c r="H236" s="53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4" t="str">
        <f t="shared" si="6"/>
        <v/>
      </c>
    </row>
    <row r="237" spans="1:9" ht="15.75" thickBot="1">
      <c r="A237" s="45" t="s">
        <v>46</v>
      </c>
      <c r="B237" s="134"/>
      <c r="G237" s="53" t="str">
        <f>IF(A237="Plan",SUMIF('Control de pagos'!B:B,Descripción!B237,'Control de pagos'!D:D),"")</f>
        <v/>
      </c>
      <c r="H237" s="53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4" t="str">
        <f t="shared" si="6"/>
        <v/>
      </c>
    </row>
    <row r="238" spans="1:9" ht="15.75" thickBot="1">
      <c r="A238" s="45" t="s">
        <v>47</v>
      </c>
      <c r="B238" s="134"/>
      <c r="G238" s="53" t="str">
        <f>IF(A238="Plan",SUMIF('Control de pagos'!B:B,Descripción!B238,'Control de pagos'!D:D),"")</f>
        <v/>
      </c>
      <c r="H238" s="53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4" t="str">
        <f t="shared" si="6"/>
        <v/>
      </c>
    </row>
    <row r="239" spans="1:9" ht="15.75" thickBot="1">
      <c r="G239" s="53" t="str">
        <f>IF(A239="Plan",SUMIF('Control de pagos'!B:B,Descripción!B239,'Control de pagos'!D:D),"")</f>
        <v/>
      </c>
      <c r="H239" s="53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4" t="str">
        <f t="shared" si="6"/>
        <v/>
      </c>
    </row>
    <row r="240" spans="1:9" ht="15.75" thickBot="1">
      <c r="A240" s="247" t="s">
        <v>48</v>
      </c>
      <c r="B240" s="247" t="s">
        <v>49</v>
      </c>
      <c r="C240" s="247" t="s">
        <v>50</v>
      </c>
      <c r="D240" s="249" t="s">
        <v>51</v>
      </c>
      <c r="E240" s="250"/>
      <c r="G240" s="53" t="str">
        <f>IF(A240="Plan",SUMIF('Control de pagos'!B:B,Descripción!B240,'Control de pagos'!D:D),"")</f>
        <v/>
      </c>
      <c r="H240" s="53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4" t="str">
        <f t="shared" si="6"/>
        <v/>
      </c>
    </row>
    <row r="241" spans="1:9" ht="15.75" thickBot="1">
      <c r="A241" s="248"/>
      <c r="B241" s="248"/>
      <c r="C241" s="248"/>
      <c r="D241" s="134" t="s">
        <v>52</v>
      </c>
      <c r="E241" s="134" t="s">
        <v>79</v>
      </c>
      <c r="G241" s="53" t="str">
        <f>IF(A241="Plan",SUMIF('Control de pagos'!B:B,Descripción!B241,'Control de pagos'!D:D),"")</f>
        <v/>
      </c>
      <c r="H241" s="53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4" t="str">
        <f t="shared" si="6"/>
        <v/>
      </c>
    </row>
    <row r="242" spans="1:9" ht="15.75" thickBot="1">
      <c r="A242" s="136" t="s">
        <v>53</v>
      </c>
      <c r="B242" s="137">
        <v>173509.88</v>
      </c>
      <c r="C242" s="240">
        <v>9</v>
      </c>
      <c r="D242" s="243">
        <v>1.4999999999999999E-2</v>
      </c>
      <c r="E242" s="243">
        <v>0</v>
      </c>
      <c r="G242" s="53" t="str">
        <f>IF(A242="Plan",SUMIF('Control de pagos'!B:B,Descripción!B242,'Control de pagos'!D:D),"")</f>
        <v/>
      </c>
      <c r="H242" s="53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4" t="str">
        <f t="shared" si="6"/>
        <v/>
      </c>
    </row>
    <row r="243" spans="1:9" ht="15.75" thickBot="1">
      <c r="A243" s="136" t="s">
        <v>54</v>
      </c>
      <c r="B243" s="137">
        <v>0</v>
      </c>
      <c r="C243" s="241"/>
      <c r="D243" s="244"/>
      <c r="E243" s="244"/>
      <c r="G243" s="53" t="str">
        <f>IF(A243="Plan",SUMIF('Control de pagos'!B:B,Descripción!B243,'Control de pagos'!D:D),"")</f>
        <v/>
      </c>
      <c r="H243" s="53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4" t="str">
        <f t="shared" si="6"/>
        <v/>
      </c>
    </row>
    <row r="244" spans="1:9" ht="15.75" thickBot="1">
      <c r="A244" s="136" t="s">
        <v>55</v>
      </c>
      <c r="B244" s="137">
        <v>0</v>
      </c>
      <c r="C244" s="241"/>
      <c r="D244" s="244"/>
      <c r="E244" s="244"/>
      <c r="G244" s="53" t="str">
        <f>IF(A244="Plan",SUMIF('Control de pagos'!B:B,Descripción!B244,'Control de pagos'!D:D),"")</f>
        <v/>
      </c>
      <c r="H244" s="53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4" t="str">
        <f t="shared" si="6"/>
        <v/>
      </c>
    </row>
    <row r="245" spans="1:9" ht="15.75" thickBot="1">
      <c r="A245" s="136" t="s">
        <v>56</v>
      </c>
      <c r="B245" s="138">
        <f>+B242</f>
        <v>173509.88</v>
      </c>
      <c r="C245" s="241"/>
      <c r="D245" s="244"/>
      <c r="E245" s="244"/>
      <c r="G245" s="53" t="str">
        <f>IF(A245="Plan",SUMIF('Control de pagos'!B:B,Descripción!B245,'Control de pagos'!D:D),"")</f>
        <v/>
      </c>
      <c r="H245" s="53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4" t="str">
        <f t="shared" si="6"/>
        <v/>
      </c>
    </row>
    <row r="246" spans="1:9" ht="15.75" thickBot="1">
      <c r="A246" s="139"/>
      <c r="B246" s="140"/>
      <c r="C246" s="242"/>
      <c r="D246" s="245"/>
      <c r="E246" s="245"/>
      <c r="G246" s="53" t="str">
        <f>IF(A246="Plan",SUMIF('Control de pagos'!B:B,Descripción!B246,'Control de pagos'!D:D),"")</f>
        <v/>
      </c>
      <c r="H246" s="53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4" t="str">
        <f t="shared" si="6"/>
        <v/>
      </c>
    </row>
    <row r="247" spans="1:9">
      <c r="G247" s="53" t="str">
        <f>IF(A247="Plan",SUMIF('Control de pagos'!B:B,Descripción!B247,'Control de pagos'!D:D),"")</f>
        <v/>
      </c>
      <c r="H247" s="53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4" t="str">
        <f t="shared" si="6"/>
        <v/>
      </c>
    </row>
    <row r="248" spans="1:9">
      <c r="G248" s="53" t="str">
        <f>IF(A248="Plan",SUMIF('Control de pagos'!B:B,Descripción!B248,'Control de pagos'!D:D),"")</f>
        <v/>
      </c>
      <c r="H248" s="53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4" t="str">
        <f t="shared" ref="I248:I276" si="7">IF(G248="","",G248-H248)</f>
        <v/>
      </c>
    </row>
    <row r="249" spans="1:9">
      <c r="G249" s="53" t="str">
        <f>IF(A249="Plan",SUMIF('Control de pagos'!B:B,Descripción!B249,'Control de pagos'!D:D),"")</f>
        <v/>
      </c>
      <c r="H249" s="53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4" t="str">
        <f t="shared" si="7"/>
        <v/>
      </c>
    </row>
    <row r="250" spans="1:9">
      <c r="G250" s="53" t="str">
        <f>IF(A250="Plan",SUMIF('Control de pagos'!B:B,Descripción!B250,'Control de pagos'!D:D),"")</f>
        <v/>
      </c>
      <c r="H250" s="53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4" t="str">
        <f t="shared" si="7"/>
        <v/>
      </c>
    </row>
    <row r="251" spans="1:9">
      <c r="G251" s="53" t="str">
        <f>IF(A251="Plan",SUMIF('Control de pagos'!B:B,Descripción!B251,'Control de pagos'!D:D),"")</f>
        <v/>
      </c>
      <c r="H251" s="53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4" t="str">
        <f t="shared" si="7"/>
        <v/>
      </c>
    </row>
    <row r="252" spans="1:9">
      <c r="G252" s="53" t="str">
        <f>IF(A252="Plan",SUMIF('Control de pagos'!B:B,Descripción!B252,'Control de pagos'!D:D),"")</f>
        <v/>
      </c>
      <c r="H252" s="53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4" t="str">
        <f t="shared" si="7"/>
        <v/>
      </c>
    </row>
    <row r="253" spans="1:9">
      <c r="G253" s="53" t="str">
        <f>IF(A253="Plan",SUMIF('Control de pagos'!B:B,Descripción!B253,'Control de pagos'!D:D),"")</f>
        <v/>
      </c>
      <c r="H253" s="53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4" t="str">
        <f t="shared" si="7"/>
        <v/>
      </c>
    </row>
    <row r="254" spans="1:9">
      <c r="G254" s="53" t="str">
        <f>IF(A254="Plan",SUMIF('Control de pagos'!B:B,Descripción!B254,'Control de pagos'!D:D),"")</f>
        <v/>
      </c>
      <c r="H254" s="53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4" t="str">
        <f t="shared" si="7"/>
        <v/>
      </c>
    </row>
    <row r="255" spans="1:9">
      <c r="G255" s="53" t="str">
        <f>IF(A255="Plan",SUMIF('Control de pagos'!B:B,Descripción!B255,'Control de pagos'!D:D),"")</f>
        <v/>
      </c>
      <c r="H255" s="53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4" t="str">
        <f t="shared" si="7"/>
        <v/>
      </c>
    </row>
    <row r="256" spans="1:9">
      <c r="G256" s="53" t="str">
        <f>IF(A256="Plan",SUMIF('Control de pagos'!B:B,Descripción!B256,'Control de pagos'!D:D),"")</f>
        <v/>
      </c>
      <c r="H256" s="53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4" t="str">
        <f t="shared" si="7"/>
        <v/>
      </c>
    </row>
    <row r="257" spans="7:9">
      <c r="G257" s="53" t="str">
        <f>IF(A257="Plan",SUMIF('Control de pagos'!B:B,Descripción!B257,'Control de pagos'!D:D),"")</f>
        <v/>
      </c>
      <c r="H257" s="53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4" t="str">
        <f t="shared" si="7"/>
        <v/>
      </c>
    </row>
    <row r="258" spans="7:9">
      <c r="G258" s="53" t="str">
        <f>IF(A258="Plan",SUMIF('Control de pagos'!B:B,Descripción!B258,'Control de pagos'!D:D),"")</f>
        <v/>
      </c>
      <c r="H258" s="53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4" t="str">
        <f t="shared" si="7"/>
        <v/>
      </c>
    </row>
    <row r="259" spans="7:9">
      <c r="G259" s="53" t="str">
        <f>IF(A259="Plan",SUMIF('Control de pagos'!B:B,Descripción!B259,'Control de pagos'!D:D),"")</f>
        <v/>
      </c>
      <c r="H259" s="53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4" t="str">
        <f t="shared" si="7"/>
        <v/>
      </c>
    </row>
    <row r="260" spans="7:9">
      <c r="G260" s="53" t="str">
        <f>IF(A260="Plan",SUMIF('Control de pagos'!B:B,Descripción!B260,'Control de pagos'!D:D),"")</f>
        <v/>
      </c>
      <c r="H260" s="53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4" t="str">
        <f t="shared" si="7"/>
        <v/>
      </c>
    </row>
    <row r="261" spans="7:9">
      <c r="G261" s="53" t="str">
        <f>IF(A261="Plan",SUMIF('Control de pagos'!B:B,Descripción!B261,'Control de pagos'!D:D),"")</f>
        <v/>
      </c>
      <c r="H261" s="53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4" t="str">
        <f t="shared" si="7"/>
        <v/>
      </c>
    </row>
    <row r="262" spans="7:9">
      <c r="G262" s="53" t="str">
        <f>IF(A262="Plan",SUMIF('Control de pagos'!B:B,Descripción!B262,'Control de pagos'!D:D),"")</f>
        <v/>
      </c>
      <c r="H262" s="53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4" t="str">
        <f t="shared" si="7"/>
        <v/>
      </c>
    </row>
    <row r="263" spans="7:9">
      <c r="G263" s="53" t="str">
        <f>IF(A263="Plan",SUMIF('Control de pagos'!B:B,Descripción!B263,'Control de pagos'!D:D),"")</f>
        <v/>
      </c>
      <c r="H263" s="53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4" t="str">
        <f t="shared" si="7"/>
        <v/>
      </c>
    </row>
    <row r="264" spans="7:9">
      <c r="G264" s="53" t="str">
        <f>IF(A264="Plan",SUMIF('Control de pagos'!B:B,Descripción!B264,'Control de pagos'!D:D),"")</f>
        <v/>
      </c>
      <c r="H264" s="53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4" t="str">
        <f t="shared" si="7"/>
        <v/>
      </c>
    </row>
    <row r="265" spans="7:9">
      <c r="G265" s="53" t="str">
        <f>IF(A265="Plan",SUMIF('Control de pagos'!B:B,Descripción!B265,'Control de pagos'!D:D),"")</f>
        <v/>
      </c>
      <c r="H265" s="53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4" t="str">
        <f t="shared" si="7"/>
        <v/>
      </c>
    </row>
    <row r="266" spans="7:9">
      <c r="G266" s="53" t="str">
        <f>IF(A266="Plan",SUMIF('Control de pagos'!B:B,Descripción!B266,'Control de pagos'!D:D),"")</f>
        <v/>
      </c>
      <c r="H266" s="53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4" t="str">
        <f t="shared" si="7"/>
        <v/>
      </c>
    </row>
    <row r="267" spans="7:9">
      <c r="G267" s="53" t="str">
        <f>IF(A267="Plan",SUMIF('Control de pagos'!B:B,Descripción!B267,'Control de pagos'!D:D),"")</f>
        <v/>
      </c>
      <c r="H267" s="53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4" t="str">
        <f t="shared" si="7"/>
        <v/>
      </c>
    </row>
    <row r="268" spans="7:9">
      <c r="G268" s="53" t="str">
        <f>IF(A268="Plan",SUMIF('Control de pagos'!B:B,Descripción!B268,'Control de pagos'!D:D),"")</f>
        <v/>
      </c>
      <c r="H268" s="53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4" t="str">
        <f t="shared" si="7"/>
        <v/>
      </c>
    </row>
    <row r="269" spans="7:9">
      <c r="G269" s="53" t="str">
        <f>IF(A269="Plan",SUMIF('Control de pagos'!B:B,Descripción!B269,'Control de pagos'!D:D),"")</f>
        <v/>
      </c>
      <c r="H269" s="53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4" t="str">
        <f t="shared" si="7"/>
        <v/>
      </c>
    </row>
    <row r="270" spans="7:9">
      <c r="G270" s="53" t="str">
        <f>IF(A270="Plan",SUMIF('Control de pagos'!B:B,Descripción!B270,'Control de pagos'!D:D),"")</f>
        <v/>
      </c>
      <c r="H270" s="53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4" t="str">
        <f t="shared" si="7"/>
        <v/>
      </c>
    </row>
    <row r="271" spans="7:9">
      <c r="G271" s="53" t="str">
        <f>IF(A271="Plan",SUMIF('Control de pagos'!B:B,Descripción!B271,'Control de pagos'!D:D),"")</f>
        <v/>
      </c>
      <c r="H271" s="53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4" t="str">
        <f t="shared" si="7"/>
        <v/>
      </c>
    </row>
    <row r="272" spans="7:9">
      <c r="G272" s="53" t="str">
        <f>IF(A272="Plan",SUMIF('Control de pagos'!B:B,Descripción!B272,'Control de pagos'!D:D),"")</f>
        <v/>
      </c>
      <c r="H272" s="53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4" t="str">
        <f t="shared" si="7"/>
        <v/>
      </c>
    </row>
    <row r="273" spans="7:9">
      <c r="G273" s="53" t="str">
        <f>IF(A273="Plan",SUMIF('Control de pagos'!B:B,Descripción!B273,'Control de pagos'!D:D),"")</f>
        <v/>
      </c>
      <c r="H273" s="53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4" t="str">
        <f t="shared" si="7"/>
        <v/>
      </c>
    </row>
    <row r="274" spans="7:9">
      <c r="G274" s="53" t="str">
        <f>IF(A274="Plan",SUMIF('Control de pagos'!B:B,Descripción!B274,'Control de pagos'!D:D),"")</f>
        <v/>
      </c>
      <c r="H274" s="53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4" t="str">
        <f t="shared" si="7"/>
        <v/>
      </c>
    </row>
    <row r="275" spans="7:9">
      <c r="G275" s="53" t="str">
        <f>IF(A275="Plan",SUMIF('Control de pagos'!B:B,Descripción!B275,'Control de pagos'!D:D),"")</f>
        <v/>
      </c>
      <c r="H275" s="53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4" t="str">
        <f t="shared" si="7"/>
        <v/>
      </c>
    </row>
    <row r="276" spans="7:9">
      <c r="G276" s="53" t="str">
        <f>IF(A276="Plan",SUMIF('Control de pagos'!B:B,Descripción!B276,'Control de pagos'!D:D),"")</f>
        <v/>
      </c>
      <c r="H276" s="53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4" t="str">
        <f t="shared" si="7"/>
        <v/>
      </c>
    </row>
    <row r="277" spans="7:9">
      <c r="G277" s="53" t="str">
        <f>IF(A277="Plan",SUMIF('Control de pagos'!B:B,Descripción!B277,'Control de pagos'!D:D),"")</f>
        <v/>
      </c>
      <c r="H277" s="53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4" t="str">
        <f t="shared" ref="I277:I340" si="8">IF(G277="","",G277-H277)</f>
        <v/>
      </c>
    </row>
    <row r="278" spans="7:9">
      <c r="G278" s="53" t="str">
        <f>IF(A278="Plan",SUMIF('Control de pagos'!B:B,Descripción!B278,'Control de pagos'!D:D),"")</f>
        <v/>
      </c>
      <c r="H278" s="53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4" t="str">
        <f t="shared" si="8"/>
        <v/>
      </c>
    </row>
    <row r="279" spans="7:9">
      <c r="G279" s="53" t="str">
        <f>IF(A279="Plan",SUMIF('Control de pagos'!B:B,Descripción!B279,'Control de pagos'!D:D),"")</f>
        <v/>
      </c>
      <c r="H279" s="53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4" t="str">
        <f t="shared" si="8"/>
        <v/>
      </c>
    </row>
    <row r="280" spans="7:9">
      <c r="G280" s="53" t="str">
        <f>IF(A280="Plan",SUMIF('Control de pagos'!B:B,Descripción!B280,'Control de pagos'!D:D),"")</f>
        <v/>
      </c>
      <c r="H280" s="53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4" t="str">
        <f t="shared" si="8"/>
        <v/>
      </c>
    </row>
    <row r="281" spans="7:9">
      <c r="G281" s="53" t="str">
        <f>IF(A281="Plan",SUMIF('Control de pagos'!B:B,Descripción!B281,'Control de pagos'!D:D),"")</f>
        <v/>
      </c>
      <c r="H281" s="53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4" t="str">
        <f t="shared" si="8"/>
        <v/>
      </c>
    </row>
    <row r="282" spans="7:9">
      <c r="G282" s="53" t="str">
        <f>IF(A282="Plan",SUMIF('Control de pagos'!B:B,Descripción!B282,'Control de pagos'!D:D),"")</f>
        <v/>
      </c>
      <c r="H282" s="53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4" t="str">
        <f t="shared" si="8"/>
        <v/>
      </c>
    </row>
    <row r="283" spans="7:9">
      <c r="G283" s="53" t="str">
        <f>IF(A283="Plan",SUMIF('Control de pagos'!B:B,Descripción!B283,'Control de pagos'!D:D),"")</f>
        <v/>
      </c>
      <c r="H283" s="53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4" t="str">
        <f t="shared" si="8"/>
        <v/>
      </c>
    </row>
    <row r="284" spans="7:9">
      <c r="G284" s="53" t="str">
        <f>IF(A284="Plan",SUMIF('Control de pagos'!B:B,Descripción!B284,'Control de pagos'!D:D),"")</f>
        <v/>
      </c>
      <c r="H284" s="53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4" t="str">
        <f t="shared" si="8"/>
        <v/>
      </c>
    </row>
    <row r="285" spans="7:9">
      <c r="G285" s="53" t="str">
        <f>IF(A285="Plan",SUMIF('Control de pagos'!B:B,Descripción!B285,'Control de pagos'!D:D),"")</f>
        <v/>
      </c>
      <c r="H285" s="53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4" t="str">
        <f t="shared" si="8"/>
        <v/>
      </c>
    </row>
    <row r="286" spans="7:9">
      <c r="G286" s="53" t="str">
        <f>IF(A286="Plan",SUMIF('Control de pagos'!B:B,Descripción!B286,'Control de pagos'!D:D),"")</f>
        <v/>
      </c>
      <c r="H286" s="53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4" t="str">
        <f t="shared" si="8"/>
        <v/>
      </c>
    </row>
    <row r="287" spans="7:9">
      <c r="G287" s="53" t="str">
        <f>IF(A287="Plan",SUMIF('Control de pagos'!B:B,Descripción!B287,'Control de pagos'!D:D),"")</f>
        <v/>
      </c>
      <c r="H287" s="53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4" t="str">
        <f t="shared" si="8"/>
        <v/>
      </c>
    </row>
    <row r="288" spans="7:9">
      <c r="G288" s="53" t="str">
        <f>IF(A288="Plan",SUMIF('Control de pagos'!B:B,Descripción!B288,'Control de pagos'!D:D),"")</f>
        <v/>
      </c>
      <c r="H288" s="53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4" t="str">
        <f t="shared" si="8"/>
        <v/>
      </c>
    </row>
    <row r="289" spans="7:9">
      <c r="G289" s="53" t="str">
        <f>IF(A289="Plan",SUMIF('Control de pagos'!B:B,Descripción!B289,'Control de pagos'!D:D),"")</f>
        <v/>
      </c>
      <c r="H289" s="53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4" t="str">
        <f t="shared" si="8"/>
        <v/>
      </c>
    </row>
    <row r="290" spans="7:9">
      <c r="G290" s="53" t="str">
        <f>IF(A290="Plan",SUMIF('Control de pagos'!B:B,Descripción!B290,'Control de pagos'!D:D),"")</f>
        <v/>
      </c>
      <c r="H290" s="53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4" t="str">
        <f t="shared" si="8"/>
        <v/>
      </c>
    </row>
    <row r="291" spans="7:9">
      <c r="G291" s="53" t="str">
        <f>IF(A291="Plan",SUMIF('Control de pagos'!B:B,Descripción!B291,'Control de pagos'!D:D),"")</f>
        <v/>
      </c>
      <c r="H291" s="53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4" t="str">
        <f t="shared" si="8"/>
        <v/>
      </c>
    </row>
    <row r="292" spans="7:9">
      <c r="G292" s="53" t="str">
        <f>IF(A292="Plan",SUMIF('Control de pagos'!B:B,Descripción!B292,'Control de pagos'!D:D),"")</f>
        <v/>
      </c>
      <c r="H292" s="53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4" t="str">
        <f t="shared" si="8"/>
        <v/>
      </c>
    </row>
    <row r="293" spans="7:9">
      <c r="G293" s="53" t="str">
        <f>IF(A293="Plan",SUMIF('Control de pagos'!B:B,Descripción!B293,'Control de pagos'!D:D),"")</f>
        <v/>
      </c>
      <c r="H293" s="53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4" t="str">
        <f t="shared" si="8"/>
        <v/>
      </c>
    </row>
    <row r="294" spans="7:9">
      <c r="G294" s="53" t="str">
        <f>IF(A294="Plan",SUMIF('Control de pagos'!B:B,Descripción!B294,'Control de pagos'!D:D),"")</f>
        <v/>
      </c>
      <c r="H294" s="53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4" t="str">
        <f t="shared" si="8"/>
        <v/>
      </c>
    </row>
    <row r="295" spans="7:9">
      <c r="G295" s="53" t="str">
        <f>IF(A295="Plan",SUMIF('Control de pagos'!B:B,Descripción!B295,'Control de pagos'!D:D),"")</f>
        <v/>
      </c>
      <c r="H295" s="53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4" t="str">
        <f t="shared" si="8"/>
        <v/>
      </c>
    </row>
    <row r="296" spans="7:9">
      <c r="G296" s="53" t="str">
        <f>IF(A296="Plan",SUMIF('Control de pagos'!B:B,Descripción!B296,'Control de pagos'!D:D),"")</f>
        <v/>
      </c>
      <c r="H296" s="53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4" t="str">
        <f t="shared" si="8"/>
        <v/>
      </c>
    </row>
    <row r="297" spans="7:9">
      <c r="G297" s="53" t="str">
        <f>IF(A297="Plan",SUMIF('Control de pagos'!B:B,Descripción!B297,'Control de pagos'!D:D),"")</f>
        <v/>
      </c>
      <c r="H297" s="53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4" t="str">
        <f t="shared" si="8"/>
        <v/>
      </c>
    </row>
    <row r="298" spans="7:9">
      <c r="G298" s="53" t="str">
        <f>IF(A298="Plan",SUMIF('Control de pagos'!B:B,Descripción!B298,'Control de pagos'!D:D),"")</f>
        <v/>
      </c>
      <c r="H298" s="53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4" t="str">
        <f t="shared" si="8"/>
        <v/>
      </c>
    </row>
    <row r="299" spans="7:9">
      <c r="G299" s="53" t="str">
        <f>IF(A299="Plan",SUMIF('Control de pagos'!B:B,Descripción!B299,'Control de pagos'!D:D),"")</f>
        <v/>
      </c>
      <c r="H299" s="53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4" t="str">
        <f t="shared" si="8"/>
        <v/>
      </c>
    </row>
    <row r="300" spans="7:9">
      <c r="G300" s="53" t="str">
        <f>IF(A300="Plan",SUMIF('Control de pagos'!B:B,Descripción!B300,'Control de pagos'!D:D),"")</f>
        <v/>
      </c>
      <c r="H300" s="53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4" t="str">
        <f t="shared" si="8"/>
        <v/>
      </c>
    </row>
    <row r="301" spans="7:9">
      <c r="G301" s="53" t="str">
        <f>IF(A301="Plan",SUMIF('Control de pagos'!B:B,Descripción!B301,'Control de pagos'!D:D),"")</f>
        <v/>
      </c>
      <c r="H301" s="53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4" t="str">
        <f t="shared" si="8"/>
        <v/>
      </c>
    </row>
    <row r="302" spans="7:9">
      <c r="G302" s="53" t="str">
        <f>IF(A302="Plan",SUMIF('Control de pagos'!B:B,Descripción!B302,'Control de pagos'!D:D),"")</f>
        <v/>
      </c>
      <c r="H302" s="53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4" t="str">
        <f t="shared" si="8"/>
        <v/>
      </c>
    </row>
    <row r="303" spans="7:9">
      <c r="G303" s="53" t="str">
        <f>IF(A303="Plan",SUMIF('Control de pagos'!B:B,Descripción!B303,'Control de pagos'!D:D),"")</f>
        <v/>
      </c>
      <c r="H303" s="53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4" t="str">
        <f t="shared" si="8"/>
        <v/>
      </c>
    </row>
    <row r="304" spans="7:9">
      <c r="G304" s="53" t="str">
        <f>IF(A304="Plan",SUMIF('Control de pagos'!B:B,Descripción!B304,'Control de pagos'!D:D),"")</f>
        <v/>
      </c>
      <c r="H304" s="53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4" t="str">
        <f t="shared" si="8"/>
        <v/>
      </c>
    </row>
    <row r="305" spans="7:9">
      <c r="G305" s="53" t="str">
        <f>IF(A305="Plan",SUMIF('Control de pagos'!B:B,Descripción!B305,'Control de pagos'!D:D),"")</f>
        <v/>
      </c>
      <c r="H305" s="53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4" t="str">
        <f t="shared" si="8"/>
        <v/>
      </c>
    </row>
    <row r="306" spans="7:9">
      <c r="G306" s="53" t="str">
        <f>IF(A306="Plan",SUMIF('Control de pagos'!B:B,Descripción!B306,'Control de pagos'!D:D),"")</f>
        <v/>
      </c>
      <c r="H306" s="53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4" t="str">
        <f t="shared" si="8"/>
        <v/>
      </c>
    </row>
    <row r="307" spans="7:9">
      <c r="G307" s="53" t="str">
        <f>IF(A307="Plan",SUMIF('Control de pagos'!B:B,Descripción!B307,'Control de pagos'!D:D),"")</f>
        <v/>
      </c>
      <c r="H307" s="53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4" t="str">
        <f t="shared" si="8"/>
        <v/>
      </c>
    </row>
    <row r="308" spans="7:9">
      <c r="G308" s="53" t="str">
        <f>IF(A308="Plan",SUMIF('Control de pagos'!B:B,Descripción!B308,'Control de pagos'!D:D),"")</f>
        <v/>
      </c>
      <c r="H308" s="53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4" t="str">
        <f t="shared" si="8"/>
        <v/>
      </c>
    </row>
    <row r="309" spans="7:9">
      <c r="G309" s="53" t="str">
        <f>IF(A309="Plan",SUMIF('Control de pagos'!B:B,Descripción!B309,'Control de pagos'!D:D),"")</f>
        <v/>
      </c>
      <c r="H309" s="53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4" t="str">
        <f t="shared" si="8"/>
        <v/>
      </c>
    </row>
    <row r="310" spans="7:9">
      <c r="G310" s="53" t="str">
        <f>IF(A310="Plan",SUMIF('Control de pagos'!B:B,Descripción!B310,'Control de pagos'!D:D),"")</f>
        <v/>
      </c>
      <c r="H310" s="53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4" t="str">
        <f t="shared" si="8"/>
        <v/>
      </c>
    </row>
    <row r="311" spans="7:9">
      <c r="G311" s="53" t="str">
        <f>IF(A311="Plan",SUMIF('Control de pagos'!B:B,Descripción!B311,'Control de pagos'!D:D),"")</f>
        <v/>
      </c>
      <c r="H311" s="53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4" t="str">
        <f t="shared" si="8"/>
        <v/>
      </c>
    </row>
    <row r="312" spans="7:9">
      <c r="G312" s="53" t="str">
        <f>IF(A312="Plan",SUMIF('Control de pagos'!B:B,Descripción!B312,'Control de pagos'!D:D),"")</f>
        <v/>
      </c>
      <c r="H312" s="53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4" t="str">
        <f t="shared" si="8"/>
        <v/>
      </c>
    </row>
    <row r="313" spans="7:9">
      <c r="G313" s="53" t="str">
        <f>IF(A313="Plan",SUMIF('Control de pagos'!B:B,Descripción!B313,'Control de pagos'!D:D),"")</f>
        <v/>
      </c>
      <c r="H313" s="53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4" t="str">
        <f t="shared" si="8"/>
        <v/>
      </c>
    </row>
    <row r="314" spans="7:9">
      <c r="G314" s="53" t="str">
        <f>IF(A314="Plan",SUMIF('Control de pagos'!B:B,Descripción!B314,'Control de pagos'!D:D),"")</f>
        <v/>
      </c>
      <c r="H314" s="53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4" t="str">
        <f t="shared" si="8"/>
        <v/>
      </c>
    </row>
    <row r="315" spans="7:9">
      <c r="G315" s="53" t="str">
        <f>IF(A315="Plan",SUMIF('Control de pagos'!B:B,Descripción!B315,'Control de pagos'!D:D),"")</f>
        <v/>
      </c>
      <c r="H315" s="53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4" t="str">
        <f t="shared" si="8"/>
        <v/>
      </c>
    </row>
    <row r="316" spans="7:9">
      <c r="G316" s="53" t="str">
        <f>IF(A316="Plan",SUMIF('Control de pagos'!B:B,Descripción!B316,'Control de pagos'!D:D),"")</f>
        <v/>
      </c>
      <c r="H316" s="53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4" t="str">
        <f t="shared" si="8"/>
        <v/>
      </c>
    </row>
    <row r="317" spans="7:9">
      <c r="G317" s="53" t="str">
        <f>IF(A317="Plan",SUMIF('Control de pagos'!B:B,Descripción!B317,'Control de pagos'!D:D),"")</f>
        <v/>
      </c>
      <c r="H317" s="53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4" t="str">
        <f t="shared" si="8"/>
        <v/>
      </c>
    </row>
    <row r="318" spans="7:9">
      <c r="G318" s="53" t="str">
        <f>IF(A318="Plan",SUMIF('Control de pagos'!B:B,Descripción!B318,'Control de pagos'!D:D),"")</f>
        <v/>
      </c>
      <c r="H318" s="53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4" t="str">
        <f t="shared" si="8"/>
        <v/>
      </c>
    </row>
    <row r="319" spans="7:9">
      <c r="G319" s="53" t="str">
        <f>IF(A319="Plan",SUMIF('Control de pagos'!B:B,Descripción!B319,'Control de pagos'!D:D),"")</f>
        <v/>
      </c>
      <c r="H319" s="53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4" t="str">
        <f t="shared" si="8"/>
        <v/>
      </c>
    </row>
    <row r="320" spans="7:9">
      <c r="G320" s="53" t="str">
        <f>IF(A320="Plan",SUMIF('Control de pagos'!B:B,Descripción!B320,'Control de pagos'!D:D),"")</f>
        <v/>
      </c>
      <c r="H320" s="53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4" t="str">
        <f t="shared" si="8"/>
        <v/>
      </c>
    </row>
    <row r="321" spans="7:9">
      <c r="G321" s="53" t="str">
        <f>IF(A321="Plan",SUMIF('Control de pagos'!B:B,Descripción!B321,'Control de pagos'!D:D),"")</f>
        <v/>
      </c>
      <c r="H321" s="53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4" t="str">
        <f t="shared" si="8"/>
        <v/>
      </c>
    </row>
    <row r="322" spans="7:9">
      <c r="G322" s="53" t="str">
        <f>IF(A322="Plan",SUMIF('Control de pagos'!B:B,Descripción!B322,'Control de pagos'!D:D),"")</f>
        <v/>
      </c>
      <c r="H322" s="53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4" t="str">
        <f t="shared" si="8"/>
        <v/>
      </c>
    </row>
    <row r="323" spans="7:9">
      <c r="G323" s="53" t="str">
        <f>IF(A323="Plan",SUMIF('Control de pagos'!B:B,Descripción!B323,'Control de pagos'!D:D),"")</f>
        <v/>
      </c>
      <c r="H323" s="53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4" t="str">
        <f t="shared" si="8"/>
        <v/>
      </c>
    </row>
    <row r="324" spans="7:9">
      <c r="G324" s="53" t="str">
        <f>IF(A324="Plan",SUMIF('Control de pagos'!B:B,Descripción!B324,'Control de pagos'!D:D),"")</f>
        <v/>
      </c>
      <c r="H324" s="53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4" t="str">
        <f t="shared" si="8"/>
        <v/>
      </c>
    </row>
    <row r="325" spans="7:9">
      <c r="G325" s="53" t="str">
        <f>IF(A325="Plan",SUMIF('Control de pagos'!B:B,Descripción!B325,'Control de pagos'!D:D),"")</f>
        <v/>
      </c>
      <c r="H325" s="53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4" t="str">
        <f t="shared" si="8"/>
        <v/>
      </c>
    </row>
    <row r="326" spans="7:9">
      <c r="G326" s="53" t="str">
        <f>IF(A326="Plan",SUMIF('Control de pagos'!B:B,Descripción!B326,'Control de pagos'!D:D),"")</f>
        <v/>
      </c>
      <c r="H326" s="53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4" t="str">
        <f t="shared" si="8"/>
        <v/>
      </c>
    </row>
    <row r="327" spans="7:9">
      <c r="G327" s="53" t="str">
        <f>IF(A327="Plan",SUMIF('Control de pagos'!B:B,Descripción!B327,'Control de pagos'!D:D),"")</f>
        <v/>
      </c>
      <c r="H327" s="53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4" t="str">
        <f t="shared" si="8"/>
        <v/>
      </c>
    </row>
    <row r="328" spans="7:9">
      <c r="G328" s="53" t="str">
        <f>IF(A328="Plan",SUMIF('Control de pagos'!B:B,Descripción!B328,'Control de pagos'!D:D),"")</f>
        <v/>
      </c>
      <c r="H328" s="53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4" t="str">
        <f t="shared" si="8"/>
        <v/>
      </c>
    </row>
    <row r="329" spans="7:9">
      <c r="G329" s="53" t="str">
        <f>IF(A329="Plan",SUMIF('Control de pagos'!B:B,Descripción!B329,'Control de pagos'!D:D),"")</f>
        <v/>
      </c>
      <c r="H329" s="53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4" t="str">
        <f t="shared" si="8"/>
        <v/>
      </c>
    </row>
    <row r="330" spans="7:9">
      <c r="G330" s="53" t="str">
        <f>IF(A330="Plan",SUMIF('Control de pagos'!B:B,Descripción!B330,'Control de pagos'!D:D),"")</f>
        <v/>
      </c>
      <c r="H330" s="53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4" t="str">
        <f t="shared" si="8"/>
        <v/>
      </c>
    </row>
    <row r="331" spans="7:9">
      <c r="G331" s="53" t="str">
        <f>IF(A331="Plan",SUMIF('Control de pagos'!B:B,Descripción!B331,'Control de pagos'!D:D),"")</f>
        <v/>
      </c>
      <c r="H331" s="53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4" t="str">
        <f t="shared" si="8"/>
        <v/>
      </c>
    </row>
    <row r="332" spans="7:9">
      <c r="G332" s="53" t="str">
        <f>IF(A332="Plan",SUMIF('Control de pagos'!B:B,Descripción!B332,'Control de pagos'!D:D),"")</f>
        <v/>
      </c>
      <c r="H332" s="53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4" t="str">
        <f t="shared" si="8"/>
        <v/>
      </c>
    </row>
    <row r="333" spans="7:9">
      <c r="G333" s="53" t="str">
        <f>IF(A333="Plan",SUMIF('Control de pagos'!B:B,Descripción!B333,'Control de pagos'!D:D),"")</f>
        <v/>
      </c>
      <c r="H333" s="53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4" t="str">
        <f t="shared" si="8"/>
        <v/>
      </c>
    </row>
    <row r="334" spans="7:9">
      <c r="G334" s="53" t="str">
        <f>IF(A334="Plan",SUMIF('Control de pagos'!B:B,Descripción!B334,'Control de pagos'!D:D),"")</f>
        <v/>
      </c>
      <c r="H334" s="53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4" t="str">
        <f t="shared" si="8"/>
        <v/>
      </c>
    </row>
    <row r="335" spans="7:9">
      <c r="G335" s="53" t="str">
        <f>IF(A335="Plan",SUMIF('Control de pagos'!B:B,Descripción!B335,'Control de pagos'!D:D),"")</f>
        <v/>
      </c>
      <c r="H335" s="53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4" t="str">
        <f t="shared" si="8"/>
        <v/>
      </c>
    </row>
    <row r="336" spans="7:9">
      <c r="G336" s="53" t="str">
        <f>IF(A336="Plan",SUMIF('Control de pagos'!B:B,Descripción!B336,'Control de pagos'!D:D),"")</f>
        <v/>
      </c>
      <c r="H336" s="53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4" t="str">
        <f t="shared" si="8"/>
        <v/>
      </c>
    </row>
    <row r="337" spans="7:9">
      <c r="G337" s="53" t="str">
        <f>IF(A337="Plan",SUMIF('Control de pagos'!B:B,Descripción!B337,'Control de pagos'!D:D),"")</f>
        <v/>
      </c>
      <c r="H337" s="53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4" t="str">
        <f t="shared" si="8"/>
        <v/>
      </c>
    </row>
    <row r="338" spans="7:9">
      <c r="G338" s="53" t="str">
        <f>IF(A338="Plan",SUMIF('Control de pagos'!B:B,Descripción!B338,'Control de pagos'!D:D),"")</f>
        <v/>
      </c>
      <c r="H338" s="53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4" t="str">
        <f t="shared" si="8"/>
        <v/>
      </c>
    </row>
    <row r="339" spans="7:9">
      <c r="G339" s="53" t="str">
        <f>IF(A339="Plan",SUMIF('Control de pagos'!B:B,Descripción!B339,'Control de pagos'!D:D),"")</f>
        <v/>
      </c>
      <c r="H339" s="53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4" t="str">
        <f t="shared" si="8"/>
        <v/>
      </c>
    </row>
    <row r="340" spans="7:9">
      <c r="G340" s="53" t="str">
        <f>IF(A340="Plan",SUMIF('Control de pagos'!B:B,Descripción!B340,'Control de pagos'!D:D),"")</f>
        <v/>
      </c>
      <c r="H340" s="53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4" t="str">
        <f t="shared" si="8"/>
        <v/>
      </c>
    </row>
    <row r="341" spans="7:9">
      <c r="G341" s="53" t="str">
        <f>IF(A341="Plan",SUMIF('Control de pagos'!B:B,Descripción!B341,'Control de pagos'!D:D),"")</f>
        <v/>
      </c>
      <c r="H341" s="53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4" t="str">
        <f t="shared" ref="I341:I404" si="9">IF(G341="","",G341-H341)</f>
        <v/>
      </c>
    </row>
    <row r="342" spans="7:9">
      <c r="G342" s="53" t="str">
        <f>IF(A342="Plan",SUMIF('Control de pagos'!B:B,Descripción!B342,'Control de pagos'!D:D),"")</f>
        <v/>
      </c>
      <c r="H342" s="53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4" t="str">
        <f t="shared" si="9"/>
        <v/>
      </c>
    </row>
    <row r="343" spans="7:9">
      <c r="G343" s="53" t="str">
        <f>IF(A343="Plan",SUMIF('Control de pagos'!B:B,Descripción!B343,'Control de pagos'!D:D),"")</f>
        <v/>
      </c>
      <c r="H343" s="53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4" t="str">
        <f t="shared" si="9"/>
        <v/>
      </c>
    </row>
    <row r="344" spans="7:9">
      <c r="G344" s="53" t="str">
        <f>IF(A344="Plan",SUMIF('Control de pagos'!B:B,Descripción!B344,'Control de pagos'!D:D),"")</f>
        <v/>
      </c>
      <c r="H344" s="53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4" t="str">
        <f t="shared" si="9"/>
        <v/>
      </c>
    </row>
    <row r="345" spans="7:9">
      <c r="G345" s="53" t="str">
        <f>IF(A345="Plan",SUMIF('Control de pagos'!B:B,Descripción!B345,'Control de pagos'!D:D),"")</f>
        <v/>
      </c>
      <c r="H345" s="53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4" t="str">
        <f t="shared" si="9"/>
        <v/>
      </c>
    </row>
    <row r="346" spans="7:9">
      <c r="G346" s="53" t="str">
        <f>IF(A346="Plan",SUMIF('Control de pagos'!B:B,Descripción!B346,'Control de pagos'!D:D),"")</f>
        <v/>
      </c>
      <c r="H346" s="53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4" t="str">
        <f t="shared" si="9"/>
        <v/>
      </c>
    </row>
    <row r="347" spans="7:9">
      <c r="G347" s="53" t="str">
        <f>IF(A347="Plan",SUMIF('Control de pagos'!B:B,Descripción!B347,'Control de pagos'!D:D),"")</f>
        <v/>
      </c>
      <c r="H347" s="53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4" t="str">
        <f t="shared" si="9"/>
        <v/>
      </c>
    </row>
    <row r="348" spans="7:9">
      <c r="G348" s="53" t="str">
        <f>IF(A348="Plan",SUMIF('Control de pagos'!B:B,Descripción!B348,'Control de pagos'!D:D),"")</f>
        <v/>
      </c>
      <c r="H348" s="53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4" t="str">
        <f t="shared" si="9"/>
        <v/>
      </c>
    </row>
    <row r="349" spans="7:9">
      <c r="G349" s="53" t="str">
        <f>IF(A349="Plan",SUMIF('Control de pagos'!B:B,Descripción!B349,'Control de pagos'!D:D),"")</f>
        <v/>
      </c>
      <c r="H349" s="53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4" t="str">
        <f t="shared" si="9"/>
        <v/>
      </c>
    </row>
    <row r="350" spans="7:9">
      <c r="G350" s="53" t="str">
        <f>IF(A350="Plan",SUMIF('Control de pagos'!B:B,Descripción!B350,'Control de pagos'!D:D),"")</f>
        <v/>
      </c>
      <c r="H350" s="53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4" t="str">
        <f t="shared" si="9"/>
        <v/>
      </c>
    </row>
    <row r="351" spans="7:9">
      <c r="G351" s="53" t="str">
        <f>IF(A351="Plan",SUMIF('Control de pagos'!B:B,Descripción!B351,'Control de pagos'!D:D),"")</f>
        <v/>
      </c>
      <c r="H351" s="53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4" t="str">
        <f t="shared" si="9"/>
        <v/>
      </c>
    </row>
    <row r="352" spans="7:9">
      <c r="G352" s="53" t="str">
        <f>IF(A352="Plan",SUMIF('Control de pagos'!B:B,Descripción!B352,'Control de pagos'!D:D),"")</f>
        <v/>
      </c>
      <c r="H352" s="53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4" t="str">
        <f t="shared" si="9"/>
        <v/>
      </c>
    </row>
    <row r="353" spans="7:9">
      <c r="G353" s="53" t="str">
        <f>IF(A353="Plan",SUMIF('Control de pagos'!B:B,Descripción!B353,'Control de pagos'!D:D),"")</f>
        <v/>
      </c>
      <c r="H353" s="53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4" t="str">
        <f t="shared" si="9"/>
        <v/>
      </c>
    </row>
    <row r="354" spans="7:9">
      <c r="G354" s="53" t="str">
        <f>IF(A354="Plan",SUMIF('Control de pagos'!B:B,Descripción!B354,'Control de pagos'!D:D),"")</f>
        <v/>
      </c>
      <c r="H354" s="53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4" t="str">
        <f t="shared" si="9"/>
        <v/>
      </c>
    </row>
    <row r="355" spans="7:9">
      <c r="G355" s="53" t="str">
        <f>IF(A355="Plan",SUMIF('Control de pagos'!B:B,Descripción!B355,'Control de pagos'!D:D),"")</f>
        <v/>
      </c>
      <c r="H355" s="53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4" t="str">
        <f t="shared" si="9"/>
        <v/>
      </c>
    </row>
    <row r="356" spans="7:9">
      <c r="G356" s="53" t="str">
        <f>IF(A356="Plan",SUMIF('Control de pagos'!B:B,Descripción!B356,'Control de pagos'!D:D),"")</f>
        <v/>
      </c>
      <c r="H356" s="53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4" t="str">
        <f t="shared" si="9"/>
        <v/>
      </c>
    </row>
    <row r="357" spans="7:9">
      <c r="G357" s="53" t="str">
        <f>IF(A357="Plan",SUMIF('Control de pagos'!B:B,Descripción!B357,'Control de pagos'!D:D),"")</f>
        <v/>
      </c>
      <c r="H357" s="53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4" t="str">
        <f t="shared" si="9"/>
        <v/>
      </c>
    </row>
    <row r="358" spans="7:9">
      <c r="G358" s="53" t="str">
        <f>IF(A358="Plan",SUMIF('Control de pagos'!B:B,Descripción!B358,'Control de pagos'!D:D),"")</f>
        <v/>
      </c>
      <c r="H358" s="53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4" t="str">
        <f t="shared" si="9"/>
        <v/>
      </c>
    </row>
    <row r="359" spans="7:9">
      <c r="G359" s="53" t="str">
        <f>IF(A359="Plan",SUMIF('Control de pagos'!B:B,Descripción!B359,'Control de pagos'!D:D),"")</f>
        <v/>
      </c>
      <c r="H359" s="53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4" t="str">
        <f t="shared" si="9"/>
        <v/>
      </c>
    </row>
    <row r="360" spans="7:9">
      <c r="G360" s="53" t="str">
        <f>IF(A360="Plan",SUMIF('Control de pagos'!B:B,Descripción!B360,'Control de pagos'!D:D),"")</f>
        <v/>
      </c>
      <c r="H360" s="53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4" t="str">
        <f t="shared" si="9"/>
        <v/>
      </c>
    </row>
    <row r="361" spans="7:9">
      <c r="G361" s="53" t="str">
        <f>IF(A361="Plan",SUMIF('Control de pagos'!B:B,Descripción!B361,'Control de pagos'!D:D),"")</f>
        <v/>
      </c>
      <c r="H361" s="53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4" t="str">
        <f t="shared" si="9"/>
        <v/>
      </c>
    </row>
    <row r="362" spans="7:9">
      <c r="G362" s="53" t="str">
        <f>IF(A362="Plan",SUMIF('Control de pagos'!B:B,Descripción!B362,'Control de pagos'!D:D),"")</f>
        <v/>
      </c>
      <c r="H362" s="53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4" t="str">
        <f t="shared" si="9"/>
        <v/>
      </c>
    </row>
    <row r="363" spans="7:9">
      <c r="G363" s="53" t="str">
        <f>IF(A363="Plan",SUMIF('Control de pagos'!B:B,Descripción!B363,'Control de pagos'!D:D),"")</f>
        <v/>
      </c>
      <c r="H363" s="53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4" t="str">
        <f t="shared" si="9"/>
        <v/>
      </c>
    </row>
    <row r="364" spans="7:9">
      <c r="G364" s="53" t="str">
        <f>IF(A364="Plan",SUMIF('Control de pagos'!B:B,Descripción!B364,'Control de pagos'!D:D),"")</f>
        <v/>
      </c>
      <c r="H364" s="53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4" t="str">
        <f t="shared" si="9"/>
        <v/>
      </c>
    </row>
    <row r="365" spans="7:9">
      <c r="G365" s="53" t="str">
        <f>IF(A365="Plan",SUMIF('Control de pagos'!B:B,Descripción!B365,'Control de pagos'!D:D),"")</f>
        <v/>
      </c>
      <c r="H365" s="53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4" t="str">
        <f t="shared" si="9"/>
        <v/>
      </c>
    </row>
    <row r="366" spans="7:9">
      <c r="G366" s="53" t="str">
        <f>IF(A366="Plan",SUMIF('Control de pagos'!B:B,Descripción!B366,'Control de pagos'!D:D),"")</f>
        <v/>
      </c>
      <c r="H366" s="53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4" t="str">
        <f t="shared" si="9"/>
        <v/>
      </c>
    </row>
    <row r="367" spans="7:9">
      <c r="G367" s="53" t="str">
        <f>IF(A367="Plan",SUMIF('Control de pagos'!B:B,Descripción!B367,'Control de pagos'!D:D),"")</f>
        <v/>
      </c>
      <c r="H367" s="53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4" t="str">
        <f t="shared" si="9"/>
        <v/>
      </c>
    </row>
    <row r="368" spans="7:9">
      <c r="G368" s="53" t="str">
        <f>IF(A368="Plan",SUMIF('Control de pagos'!B:B,Descripción!B368,'Control de pagos'!D:D),"")</f>
        <v/>
      </c>
      <c r="H368" s="53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4" t="str">
        <f t="shared" si="9"/>
        <v/>
      </c>
    </row>
    <row r="369" spans="7:9">
      <c r="G369" s="53" t="str">
        <f>IF(A369="Plan",SUMIF('Control de pagos'!B:B,Descripción!B369,'Control de pagos'!D:D),"")</f>
        <v/>
      </c>
      <c r="H369" s="53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4" t="str">
        <f t="shared" si="9"/>
        <v/>
      </c>
    </row>
    <row r="370" spans="7:9">
      <c r="G370" s="53" t="str">
        <f>IF(A370="Plan",SUMIF('Control de pagos'!B:B,Descripción!B370,'Control de pagos'!D:D),"")</f>
        <v/>
      </c>
      <c r="H370" s="53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4" t="str">
        <f t="shared" si="9"/>
        <v/>
      </c>
    </row>
    <row r="371" spans="7:9">
      <c r="G371" s="53" t="str">
        <f>IF(A371="Plan",SUMIF('Control de pagos'!B:B,Descripción!B371,'Control de pagos'!D:D),"")</f>
        <v/>
      </c>
      <c r="H371" s="53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4" t="str">
        <f t="shared" si="9"/>
        <v/>
      </c>
    </row>
    <row r="372" spans="7:9">
      <c r="G372" s="53" t="str">
        <f>IF(A372="Plan",SUMIF('Control de pagos'!B:B,Descripción!B372,'Control de pagos'!D:D),"")</f>
        <v/>
      </c>
      <c r="H372" s="53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4" t="str">
        <f t="shared" si="9"/>
        <v/>
      </c>
    </row>
    <row r="373" spans="7:9">
      <c r="G373" s="53" t="str">
        <f>IF(A373="Plan",SUMIF('Control de pagos'!B:B,Descripción!B373,'Control de pagos'!D:D),"")</f>
        <v/>
      </c>
      <c r="H373" s="53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4" t="str">
        <f t="shared" si="9"/>
        <v/>
      </c>
    </row>
    <row r="374" spans="7:9">
      <c r="G374" s="53" t="str">
        <f>IF(A374="Plan",SUMIF('Control de pagos'!B:B,Descripción!B374,'Control de pagos'!D:D),"")</f>
        <v/>
      </c>
      <c r="H374" s="53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4" t="str">
        <f t="shared" si="9"/>
        <v/>
      </c>
    </row>
    <row r="375" spans="7:9">
      <c r="G375" s="53" t="str">
        <f>IF(A375="Plan",SUMIF('Control de pagos'!B:B,Descripción!B375,'Control de pagos'!D:D),"")</f>
        <v/>
      </c>
      <c r="H375" s="53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4" t="str">
        <f t="shared" si="9"/>
        <v/>
      </c>
    </row>
    <row r="376" spans="7:9">
      <c r="G376" s="53" t="str">
        <f>IF(A376="Plan",SUMIF('Control de pagos'!B:B,Descripción!B376,'Control de pagos'!D:D),"")</f>
        <v/>
      </c>
      <c r="H376" s="53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4" t="str">
        <f t="shared" si="9"/>
        <v/>
      </c>
    </row>
    <row r="377" spans="7:9">
      <c r="G377" s="53" t="str">
        <f>IF(A377="Plan",SUMIF('Control de pagos'!B:B,Descripción!B377,'Control de pagos'!D:D),"")</f>
        <v/>
      </c>
      <c r="H377" s="53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4" t="str">
        <f t="shared" si="9"/>
        <v/>
      </c>
    </row>
    <row r="378" spans="7:9">
      <c r="G378" s="53" t="str">
        <f>IF(A378="Plan",SUMIF('Control de pagos'!B:B,Descripción!B378,'Control de pagos'!D:D),"")</f>
        <v/>
      </c>
      <c r="H378" s="53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4" t="str">
        <f t="shared" si="9"/>
        <v/>
      </c>
    </row>
    <row r="379" spans="7:9">
      <c r="G379" s="53" t="str">
        <f>IF(A379="Plan",SUMIF('Control de pagos'!B:B,Descripción!B379,'Control de pagos'!D:D),"")</f>
        <v/>
      </c>
      <c r="H379" s="53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4" t="str">
        <f t="shared" si="9"/>
        <v/>
      </c>
    </row>
    <row r="380" spans="7:9">
      <c r="G380" s="53" t="str">
        <f>IF(A380="Plan",SUMIF('Control de pagos'!B:B,Descripción!B380,'Control de pagos'!D:D),"")</f>
        <v/>
      </c>
      <c r="H380" s="53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4" t="str">
        <f t="shared" si="9"/>
        <v/>
      </c>
    </row>
    <row r="381" spans="7:9">
      <c r="G381" s="53" t="str">
        <f>IF(A381="Plan",SUMIF('Control de pagos'!B:B,Descripción!B381,'Control de pagos'!D:D),"")</f>
        <v/>
      </c>
      <c r="H381" s="53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4" t="str">
        <f t="shared" si="9"/>
        <v/>
      </c>
    </row>
    <row r="382" spans="7:9">
      <c r="G382" s="53" t="str">
        <f>IF(A382="Plan",SUMIF('Control de pagos'!B:B,Descripción!B382,'Control de pagos'!D:D),"")</f>
        <v/>
      </c>
      <c r="H382" s="53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4" t="str">
        <f t="shared" si="9"/>
        <v/>
      </c>
    </row>
    <row r="383" spans="7:9">
      <c r="G383" s="53" t="str">
        <f>IF(A383="Plan",SUMIF('Control de pagos'!B:B,Descripción!B383,'Control de pagos'!D:D),"")</f>
        <v/>
      </c>
      <c r="H383" s="53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4" t="str">
        <f t="shared" si="9"/>
        <v/>
      </c>
    </row>
    <row r="384" spans="7:9">
      <c r="G384" s="53" t="str">
        <f>IF(A384="Plan",SUMIF('Control de pagos'!B:B,Descripción!B384,'Control de pagos'!D:D),"")</f>
        <v/>
      </c>
      <c r="H384" s="53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4" t="str">
        <f t="shared" si="9"/>
        <v/>
      </c>
    </row>
    <row r="385" spans="7:9">
      <c r="G385" s="53" t="str">
        <f>IF(A385="Plan",SUMIF('Control de pagos'!B:B,Descripción!B385,'Control de pagos'!D:D),"")</f>
        <v/>
      </c>
      <c r="H385" s="53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4" t="str">
        <f t="shared" si="9"/>
        <v/>
      </c>
    </row>
    <row r="386" spans="7:9">
      <c r="G386" s="53" t="str">
        <f>IF(A386="Plan",SUMIF('Control de pagos'!B:B,Descripción!B386,'Control de pagos'!D:D),"")</f>
        <v/>
      </c>
      <c r="H386" s="53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4" t="str">
        <f t="shared" si="9"/>
        <v/>
      </c>
    </row>
    <row r="387" spans="7:9">
      <c r="G387" s="53" t="str">
        <f>IF(A387="Plan",SUMIF('Control de pagos'!B:B,Descripción!B387,'Control de pagos'!D:D),"")</f>
        <v/>
      </c>
      <c r="H387" s="53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4" t="str">
        <f t="shared" si="9"/>
        <v/>
      </c>
    </row>
    <row r="388" spans="7:9">
      <c r="G388" s="53" t="str">
        <f>IF(A388="Plan",SUMIF('Control de pagos'!B:B,Descripción!B388,'Control de pagos'!D:D),"")</f>
        <v/>
      </c>
      <c r="H388" s="53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4" t="str">
        <f t="shared" si="9"/>
        <v/>
      </c>
    </row>
    <row r="389" spans="7:9">
      <c r="G389" s="53" t="str">
        <f>IF(A389="Plan",SUMIF('Control de pagos'!B:B,Descripción!B389,'Control de pagos'!D:D),"")</f>
        <v/>
      </c>
      <c r="H389" s="53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4" t="str">
        <f t="shared" si="9"/>
        <v/>
      </c>
    </row>
    <row r="390" spans="7:9">
      <c r="G390" s="53" t="str">
        <f>IF(A390="Plan",SUMIF('Control de pagos'!B:B,Descripción!B390,'Control de pagos'!D:D),"")</f>
        <v/>
      </c>
      <c r="H390" s="53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4" t="str">
        <f t="shared" si="9"/>
        <v/>
      </c>
    </row>
    <row r="391" spans="7:9">
      <c r="G391" s="53" t="str">
        <f>IF(A391="Plan",SUMIF('Control de pagos'!B:B,Descripción!B391,'Control de pagos'!D:D),"")</f>
        <v/>
      </c>
      <c r="H391" s="53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4" t="str">
        <f t="shared" si="9"/>
        <v/>
      </c>
    </row>
    <row r="392" spans="7:9">
      <c r="G392" s="53" t="str">
        <f>IF(A392="Plan",SUMIF('Control de pagos'!B:B,Descripción!B392,'Control de pagos'!D:D),"")</f>
        <v/>
      </c>
      <c r="H392" s="53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4" t="str">
        <f t="shared" si="9"/>
        <v/>
      </c>
    </row>
    <row r="393" spans="7:9">
      <c r="G393" s="53" t="str">
        <f>IF(A393="Plan",SUMIF('Control de pagos'!B:B,Descripción!B393,'Control de pagos'!D:D),"")</f>
        <v/>
      </c>
      <c r="H393" s="53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4" t="str">
        <f t="shared" si="9"/>
        <v/>
      </c>
    </row>
    <row r="394" spans="7:9">
      <c r="G394" s="53" t="str">
        <f>IF(A394="Plan",SUMIF('Control de pagos'!B:B,Descripción!B394,'Control de pagos'!D:D),"")</f>
        <v/>
      </c>
      <c r="H394" s="53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4" t="str">
        <f t="shared" si="9"/>
        <v/>
      </c>
    </row>
    <row r="395" spans="7:9">
      <c r="G395" s="53" t="str">
        <f>IF(A395="Plan",SUMIF('Control de pagos'!B:B,Descripción!B395,'Control de pagos'!D:D),"")</f>
        <v/>
      </c>
      <c r="H395" s="53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4" t="str">
        <f t="shared" si="9"/>
        <v/>
      </c>
    </row>
    <row r="396" spans="7:9">
      <c r="G396" s="53" t="str">
        <f>IF(A396="Plan",SUMIF('Control de pagos'!B:B,Descripción!B396,'Control de pagos'!D:D),"")</f>
        <v/>
      </c>
      <c r="H396" s="53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4" t="str">
        <f t="shared" si="9"/>
        <v/>
      </c>
    </row>
    <row r="397" spans="7:9">
      <c r="G397" s="53" t="str">
        <f>IF(A397="Plan",SUMIF('Control de pagos'!B:B,Descripción!B397,'Control de pagos'!D:D),"")</f>
        <v/>
      </c>
      <c r="H397" s="53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4" t="str">
        <f t="shared" si="9"/>
        <v/>
      </c>
    </row>
    <row r="398" spans="7:9">
      <c r="G398" s="53" t="str">
        <f>IF(A398="Plan",SUMIF('Control de pagos'!B:B,Descripción!B398,'Control de pagos'!D:D),"")</f>
        <v/>
      </c>
      <c r="H398" s="53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4" t="str">
        <f t="shared" si="9"/>
        <v/>
      </c>
    </row>
    <row r="399" spans="7:9">
      <c r="G399" s="53" t="str">
        <f>IF(A399="Plan",SUMIF('Control de pagos'!B:B,Descripción!B399,'Control de pagos'!D:D),"")</f>
        <v/>
      </c>
      <c r="H399" s="53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4" t="str">
        <f t="shared" si="9"/>
        <v/>
      </c>
    </row>
    <row r="400" spans="7:9">
      <c r="G400" s="53" t="str">
        <f>IF(A400="Plan",SUMIF('Control de pagos'!B:B,Descripción!B400,'Control de pagos'!D:D),"")</f>
        <v/>
      </c>
      <c r="H400" s="53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4" t="str">
        <f t="shared" si="9"/>
        <v/>
      </c>
    </row>
    <row r="401" spans="7:9">
      <c r="G401" s="53" t="str">
        <f>IF(A401="Plan",SUMIF('Control de pagos'!B:B,Descripción!B401,'Control de pagos'!D:D),"")</f>
        <v/>
      </c>
      <c r="H401" s="53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4" t="str">
        <f t="shared" si="9"/>
        <v/>
      </c>
    </row>
    <row r="402" spans="7:9">
      <c r="G402" s="53" t="str">
        <f>IF(A402="Plan",SUMIF('Control de pagos'!B:B,Descripción!B402,'Control de pagos'!D:D),"")</f>
        <v/>
      </c>
      <c r="H402" s="53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4" t="str">
        <f t="shared" si="9"/>
        <v/>
      </c>
    </row>
    <row r="403" spans="7:9">
      <c r="G403" s="53" t="str">
        <f>IF(A403="Plan",SUMIF('Control de pagos'!B:B,Descripción!B403,'Control de pagos'!D:D),"")</f>
        <v/>
      </c>
      <c r="H403" s="53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4" t="str">
        <f t="shared" si="9"/>
        <v/>
      </c>
    </row>
    <row r="404" spans="7:9">
      <c r="G404" s="53" t="str">
        <f>IF(A404="Plan",SUMIF('Control de pagos'!B:B,Descripción!B404,'Control de pagos'!D:D),"")</f>
        <v/>
      </c>
      <c r="H404" s="53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4" t="str">
        <f t="shared" si="9"/>
        <v/>
      </c>
    </row>
    <row r="405" spans="7:9">
      <c r="G405" s="53" t="str">
        <f>IF(A405="Plan",SUMIF('Control de pagos'!B:B,Descripción!B405,'Control de pagos'!D:D),"")</f>
        <v/>
      </c>
      <c r="H405" s="53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4" t="str">
        <f t="shared" ref="I405:I468" si="10">IF(G405="","",G405-H405)</f>
        <v/>
      </c>
    </row>
    <row r="406" spans="7:9">
      <c r="G406" s="53" t="str">
        <f>IF(A406="Plan",SUMIF('Control de pagos'!B:B,Descripción!B406,'Control de pagos'!D:D),"")</f>
        <v/>
      </c>
      <c r="H406" s="53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4" t="str">
        <f t="shared" si="10"/>
        <v/>
      </c>
    </row>
    <row r="407" spans="7:9">
      <c r="G407" s="53" t="str">
        <f>IF(A407="Plan",SUMIF('Control de pagos'!B:B,Descripción!B407,'Control de pagos'!D:D),"")</f>
        <v/>
      </c>
      <c r="H407" s="53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4" t="str">
        <f t="shared" si="10"/>
        <v/>
      </c>
    </row>
    <row r="408" spans="7:9">
      <c r="G408" s="53" t="str">
        <f>IF(A408="Plan",SUMIF('Control de pagos'!B:B,Descripción!B408,'Control de pagos'!D:D),"")</f>
        <v/>
      </c>
      <c r="H408" s="53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4" t="str">
        <f t="shared" si="10"/>
        <v/>
      </c>
    </row>
    <row r="409" spans="7:9">
      <c r="G409" s="53" t="str">
        <f>IF(A409="Plan",SUMIF('Control de pagos'!B:B,Descripción!B409,'Control de pagos'!D:D),"")</f>
        <v/>
      </c>
      <c r="H409" s="53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4" t="str">
        <f t="shared" si="10"/>
        <v/>
      </c>
    </row>
    <row r="410" spans="7:9">
      <c r="G410" s="53" t="str">
        <f>IF(A410="Plan",SUMIF('Control de pagos'!B:B,Descripción!B410,'Control de pagos'!D:D),"")</f>
        <v/>
      </c>
      <c r="H410" s="53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4" t="str">
        <f t="shared" si="10"/>
        <v/>
      </c>
    </row>
    <row r="411" spans="7:9">
      <c r="G411" s="53" t="str">
        <f>IF(A411="Plan",SUMIF('Control de pagos'!B:B,Descripción!B411,'Control de pagos'!D:D),"")</f>
        <v/>
      </c>
      <c r="H411" s="53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4" t="str">
        <f t="shared" si="10"/>
        <v/>
      </c>
    </row>
    <row r="412" spans="7:9">
      <c r="G412" s="53" t="str">
        <f>IF(A412="Plan",SUMIF('Control de pagos'!B:B,Descripción!B412,'Control de pagos'!D:D),"")</f>
        <v/>
      </c>
      <c r="H412" s="53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4" t="str">
        <f t="shared" si="10"/>
        <v/>
      </c>
    </row>
    <row r="413" spans="7:9">
      <c r="G413" s="53" t="str">
        <f>IF(A413="Plan",SUMIF('Control de pagos'!B:B,Descripción!B413,'Control de pagos'!D:D),"")</f>
        <v/>
      </c>
      <c r="H413" s="53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4" t="str">
        <f t="shared" si="10"/>
        <v/>
      </c>
    </row>
    <row r="414" spans="7:9">
      <c r="G414" s="53" t="str">
        <f>IF(A414="Plan",SUMIF('Control de pagos'!B:B,Descripción!B414,'Control de pagos'!D:D),"")</f>
        <v/>
      </c>
      <c r="H414" s="53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4" t="str">
        <f t="shared" si="10"/>
        <v/>
      </c>
    </row>
    <row r="415" spans="7:9">
      <c r="G415" s="53" t="str">
        <f>IF(A415="Plan",SUMIF('Control de pagos'!B:B,Descripción!B415,'Control de pagos'!D:D),"")</f>
        <v/>
      </c>
      <c r="H415" s="53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4" t="str">
        <f t="shared" si="10"/>
        <v/>
      </c>
    </row>
    <row r="416" spans="7:9">
      <c r="G416" s="53" t="str">
        <f>IF(A416="Plan",SUMIF('Control de pagos'!B:B,Descripción!B416,'Control de pagos'!D:D),"")</f>
        <v/>
      </c>
      <c r="H416" s="53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4" t="str">
        <f t="shared" si="10"/>
        <v/>
      </c>
    </row>
    <row r="417" spans="7:9">
      <c r="G417" s="53" t="str">
        <f>IF(A417="Plan",SUMIF('Control de pagos'!B:B,Descripción!B417,'Control de pagos'!D:D),"")</f>
        <v/>
      </c>
      <c r="H417" s="53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4" t="str">
        <f t="shared" si="10"/>
        <v/>
      </c>
    </row>
    <row r="418" spans="7:9">
      <c r="G418" s="53" t="str">
        <f>IF(A418="Plan",SUMIF('Control de pagos'!B:B,Descripción!B418,'Control de pagos'!D:D),"")</f>
        <v/>
      </c>
      <c r="H418" s="53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4" t="str">
        <f t="shared" si="10"/>
        <v/>
      </c>
    </row>
    <row r="419" spans="7:9">
      <c r="G419" s="53" t="str">
        <f>IF(A419="Plan",SUMIF('Control de pagos'!B:B,Descripción!B419,'Control de pagos'!D:D),"")</f>
        <v/>
      </c>
      <c r="H419" s="53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4" t="str">
        <f t="shared" si="10"/>
        <v/>
      </c>
    </row>
    <row r="420" spans="7:9">
      <c r="G420" s="53" t="str">
        <f>IF(A420="Plan",SUMIF('Control de pagos'!B:B,Descripción!B420,'Control de pagos'!D:D),"")</f>
        <v/>
      </c>
      <c r="H420" s="53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4" t="str">
        <f t="shared" si="10"/>
        <v/>
      </c>
    </row>
    <row r="421" spans="7:9">
      <c r="G421" s="53" t="str">
        <f>IF(A421="Plan",SUMIF('Control de pagos'!B:B,Descripción!B421,'Control de pagos'!D:D),"")</f>
        <v/>
      </c>
      <c r="H421" s="53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4" t="str">
        <f t="shared" si="10"/>
        <v/>
      </c>
    </row>
    <row r="422" spans="7:9">
      <c r="G422" s="53" t="str">
        <f>IF(A422="Plan",SUMIF('Control de pagos'!B:B,Descripción!B422,'Control de pagos'!D:D),"")</f>
        <v/>
      </c>
      <c r="H422" s="53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4" t="str">
        <f t="shared" si="10"/>
        <v/>
      </c>
    </row>
    <row r="423" spans="7:9">
      <c r="G423" s="53" t="str">
        <f>IF(A423="Plan",SUMIF('Control de pagos'!B:B,Descripción!B423,'Control de pagos'!D:D),"")</f>
        <v/>
      </c>
      <c r="H423" s="53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4" t="str">
        <f t="shared" si="10"/>
        <v/>
      </c>
    </row>
    <row r="424" spans="7:9">
      <c r="G424" s="53" t="str">
        <f>IF(A424="Plan",SUMIF('Control de pagos'!B:B,Descripción!B424,'Control de pagos'!D:D),"")</f>
        <v/>
      </c>
      <c r="H424" s="53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4" t="str">
        <f t="shared" si="10"/>
        <v/>
      </c>
    </row>
    <row r="425" spans="7:9">
      <c r="G425" s="53" t="str">
        <f>IF(A425="Plan",SUMIF('Control de pagos'!B:B,Descripción!B425,'Control de pagos'!D:D),"")</f>
        <v/>
      </c>
      <c r="H425" s="53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4" t="str">
        <f t="shared" si="10"/>
        <v/>
      </c>
    </row>
    <row r="426" spans="7:9">
      <c r="G426" s="53" t="str">
        <f>IF(A426="Plan",SUMIF('Control de pagos'!B:B,Descripción!B426,'Control de pagos'!D:D),"")</f>
        <v/>
      </c>
      <c r="H426" s="53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4" t="str">
        <f t="shared" si="10"/>
        <v/>
      </c>
    </row>
    <row r="427" spans="7:9">
      <c r="G427" s="53" t="str">
        <f>IF(A427="Plan",SUMIF('Control de pagos'!B:B,Descripción!B427,'Control de pagos'!D:D),"")</f>
        <v/>
      </c>
      <c r="H427" s="53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4" t="str">
        <f t="shared" si="10"/>
        <v/>
      </c>
    </row>
    <row r="428" spans="7:9">
      <c r="G428" s="53" t="str">
        <f>IF(A428="Plan",SUMIF('Control de pagos'!B:B,Descripción!B428,'Control de pagos'!D:D),"")</f>
        <v/>
      </c>
      <c r="H428" s="53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4" t="str">
        <f t="shared" si="10"/>
        <v/>
      </c>
    </row>
    <row r="429" spans="7:9">
      <c r="G429" s="53" t="str">
        <f>IF(A429="Plan",SUMIF('Control de pagos'!B:B,Descripción!B429,'Control de pagos'!D:D),"")</f>
        <v/>
      </c>
      <c r="H429" s="53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4" t="str">
        <f t="shared" si="10"/>
        <v/>
      </c>
    </row>
    <row r="430" spans="7:9">
      <c r="G430" s="53" t="str">
        <f>IF(A430="Plan",SUMIF('Control de pagos'!B:B,Descripción!B430,'Control de pagos'!D:D),"")</f>
        <v/>
      </c>
      <c r="H430" s="53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4" t="str">
        <f t="shared" si="10"/>
        <v/>
      </c>
    </row>
    <row r="431" spans="7:9">
      <c r="G431" s="53" t="str">
        <f>IF(A431="Plan",SUMIF('Control de pagos'!B:B,Descripción!B431,'Control de pagos'!D:D),"")</f>
        <v/>
      </c>
      <c r="H431" s="53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4" t="str">
        <f t="shared" si="10"/>
        <v/>
      </c>
    </row>
    <row r="432" spans="7:9">
      <c r="G432" s="53" t="str">
        <f>IF(A432="Plan",SUMIF('Control de pagos'!B:B,Descripción!B432,'Control de pagos'!D:D),"")</f>
        <v/>
      </c>
      <c r="H432" s="53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4" t="str">
        <f t="shared" si="10"/>
        <v/>
      </c>
    </row>
    <row r="433" spans="7:9">
      <c r="G433" s="53" t="str">
        <f>IF(A433="Plan",SUMIF('Control de pagos'!B:B,Descripción!B433,'Control de pagos'!D:D),"")</f>
        <v/>
      </c>
      <c r="H433" s="53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4" t="str">
        <f t="shared" si="10"/>
        <v/>
      </c>
    </row>
    <row r="434" spans="7:9">
      <c r="G434" s="53" t="str">
        <f>IF(A434="Plan",SUMIF('Control de pagos'!B:B,Descripción!B434,'Control de pagos'!D:D),"")</f>
        <v/>
      </c>
      <c r="H434" s="53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4" t="str">
        <f t="shared" si="10"/>
        <v/>
      </c>
    </row>
    <row r="435" spans="7:9">
      <c r="G435" s="53" t="str">
        <f>IF(A435="Plan",SUMIF('Control de pagos'!B:B,Descripción!B435,'Control de pagos'!D:D),"")</f>
        <v/>
      </c>
      <c r="H435" s="53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4" t="str">
        <f t="shared" si="10"/>
        <v/>
      </c>
    </row>
    <row r="436" spans="7:9">
      <c r="G436" s="53" t="str">
        <f>IF(A436="Plan",SUMIF('Control de pagos'!B:B,Descripción!B436,'Control de pagos'!D:D),"")</f>
        <v/>
      </c>
      <c r="H436" s="53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4" t="str">
        <f t="shared" si="10"/>
        <v/>
      </c>
    </row>
    <row r="437" spans="7:9">
      <c r="G437" s="53" t="str">
        <f>IF(A437="Plan",SUMIF('Control de pagos'!B:B,Descripción!B437,'Control de pagos'!D:D),"")</f>
        <v/>
      </c>
      <c r="H437" s="53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4" t="str">
        <f t="shared" si="10"/>
        <v/>
      </c>
    </row>
    <row r="438" spans="7:9">
      <c r="G438" s="53" t="str">
        <f>IF(A438="Plan",SUMIF('Control de pagos'!B:B,Descripción!B438,'Control de pagos'!D:D),"")</f>
        <v/>
      </c>
      <c r="H438" s="53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4" t="str">
        <f t="shared" si="10"/>
        <v/>
      </c>
    </row>
    <row r="439" spans="7:9">
      <c r="G439" s="53" t="str">
        <f>IF(A439="Plan",SUMIF('Control de pagos'!B:B,Descripción!B439,'Control de pagos'!D:D),"")</f>
        <v/>
      </c>
      <c r="H439" s="53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4" t="str">
        <f t="shared" si="10"/>
        <v/>
      </c>
    </row>
    <row r="440" spans="7:9">
      <c r="G440" s="53" t="str">
        <f>IF(A440="Plan",SUMIF('Control de pagos'!B:B,Descripción!B440,'Control de pagos'!D:D),"")</f>
        <v/>
      </c>
      <c r="H440" s="53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4" t="str">
        <f t="shared" si="10"/>
        <v/>
      </c>
    </row>
    <row r="441" spans="7:9">
      <c r="G441" s="53" t="str">
        <f>IF(A441="Plan",SUMIF('Control de pagos'!B:B,Descripción!B441,'Control de pagos'!D:D),"")</f>
        <v/>
      </c>
      <c r="H441" s="53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4" t="str">
        <f t="shared" si="10"/>
        <v/>
      </c>
    </row>
    <row r="442" spans="7:9">
      <c r="G442" s="53" t="str">
        <f>IF(A442="Plan",SUMIF('Control de pagos'!B:B,Descripción!B442,'Control de pagos'!D:D),"")</f>
        <v/>
      </c>
      <c r="H442" s="53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4" t="str">
        <f t="shared" si="10"/>
        <v/>
      </c>
    </row>
    <row r="443" spans="7:9">
      <c r="G443" s="53" t="str">
        <f>IF(A443="Plan",SUMIF('Control de pagos'!B:B,Descripción!B443,'Control de pagos'!D:D),"")</f>
        <v/>
      </c>
      <c r="H443" s="53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4" t="str">
        <f t="shared" si="10"/>
        <v/>
      </c>
    </row>
    <row r="444" spans="7:9">
      <c r="G444" s="53" t="str">
        <f>IF(A444="Plan",SUMIF('Control de pagos'!B:B,Descripción!B444,'Control de pagos'!D:D),"")</f>
        <v/>
      </c>
      <c r="H444" s="53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4" t="str">
        <f t="shared" si="10"/>
        <v/>
      </c>
    </row>
    <row r="445" spans="7:9">
      <c r="G445" s="53" t="str">
        <f>IF(A445="Plan",SUMIF('Control de pagos'!B:B,Descripción!B445,'Control de pagos'!D:D),"")</f>
        <v/>
      </c>
      <c r="H445" s="53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4" t="str">
        <f t="shared" si="10"/>
        <v/>
      </c>
    </row>
    <row r="446" spans="7:9">
      <c r="G446" s="53" t="str">
        <f>IF(A446="Plan",SUMIF('Control de pagos'!B:B,Descripción!B446,'Control de pagos'!D:D),"")</f>
        <v/>
      </c>
      <c r="H446" s="53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4" t="str">
        <f t="shared" si="10"/>
        <v/>
      </c>
    </row>
    <row r="447" spans="7:9">
      <c r="G447" s="53" t="str">
        <f>IF(A447="Plan",SUMIF('Control de pagos'!B:B,Descripción!B447,'Control de pagos'!D:D),"")</f>
        <v/>
      </c>
      <c r="H447" s="53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4" t="str">
        <f t="shared" si="10"/>
        <v/>
      </c>
    </row>
    <row r="448" spans="7:9">
      <c r="G448" s="53" t="str">
        <f>IF(A448="Plan",SUMIF('Control de pagos'!B:B,Descripción!B448,'Control de pagos'!D:D),"")</f>
        <v/>
      </c>
      <c r="H448" s="53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4" t="str">
        <f t="shared" si="10"/>
        <v/>
      </c>
    </row>
    <row r="449" spans="7:9">
      <c r="G449" s="53" t="str">
        <f>IF(A449="Plan",SUMIF('Control de pagos'!B:B,Descripción!B449,'Control de pagos'!D:D),"")</f>
        <v/>
      </c>
      <c r="H449" s="53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4" t="str">
        <f t="shared" si="10"/>
        <v/>
      </c>
    </row>
    <row r="450" spans="7:9">
      <c r="G450" s="53" t="str">
        <f>IF(A450="Plan",SUMIF('Control de pagos'!B:B,Descripción!B450,'Control de pagos'!D:D),"")</f>
        <v/>
      </c>
      <c r="H450" s="53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4" t="str">
        <f t="shared" si="10"/>
        <v/>
      </c>
    </row>
    <row r="451" spans="7:9">
      <c r="G451" s="53" t="str">
        <f>IF(A451="Plan",SUMIF('Control de pagos'!B:B,Descripción!B451,'Control de pagos'!D:D),"")</f>
        <v/>
      </c>
      <c r="H451" s="53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4" t="str">
        <f t="shared" si="10"/>
        <v/>
      </c>
    </row>
    <row r="452" spans="7:9">
      <c r="G452" s="53" t="str">
        <f>IF(A452="Plan",SUMIF('Control de pagos'!B:B,Descripción!B452,'Control de pagos'!D:D),"")</f>
        <v/>
      </c>
      <c r="H452" s="53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4" t="str">
        <f t="shared" si="10"/>
        <v/>
      </c>
    </row>
    <row r="453" spans="7:9">
      <c r="G453" s="53" t="str">
        <f>IF(A453="Plan",SUMIF('Control de pagos'!B:B,Descripción!B453,'Control de pagos'!D:D),"")</f>
        <v/>
      </c>
      <c r="H453" s="53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4" t="str">
        <f t="shared" si="10"/>
        <v/>
      </c>
    </row>
    <row r="454" spans="7:9">
      <c r="G454" s="53" t="str">
        <f>IF(A454="Plan",SUMIF('Control de pagos'!B:B,Descripción!B454,'Control de pagos'!D:D),"")</f>
        <v/>
      </c>
      <c r="H454" s="53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4" t="str">
        <f t="shared" si="10"/>
        <v/>
      </c>
    </row>
    <row r="455" spans="7:9">
      <c r="G455" s="53" t="str">
        <f>IF(A455="Plan",SUMIF('Control de pagos'!B:B,Descripción!B455,'Control de pagos'!D:D),"")</f>
        <v/>
      </c>
      <c r="H455" s="53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4" t="str">
        <f t="shared" si="10"/>
        <v/>
      </c>
    </row>
    <row r="456" spans="7:9">
      <c r="G456" s="53" t="str">
        <f>IF(A456="Plan",SUMIF('Control de pagos'!B:B,Descripción!B456,'Control de pagos'!D:D),"")</f>
        <v/>
      </c>
      <c r="H456" s="53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4" t="str">
        <f t="shared" si="10"/>
        <v/>
      </c>
    </row>
    <row r="457" spans="7:9">
      <c r="G457" s="53" t="str">
        <f>IF(A457="Plan",SUMIF('Control de pagos'!B:B,Descripción!B457,'Control de pagos'!D:D),"")</f>
        <v/>
      </c>
      <c r="H457" s="53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4" t="str">
        <f t="shared" si="10"/>
        <v/>
      </c>
    </row>
    <row r="458" spans="7:9">
      <c r="G458" s="53" t="str">
        <f>IF(A458="Plan",SUMIF('Control de pagos'!B:B,Descripción!B458,'Control de pagos'!D:D),"")</f>
        <v/>
      </c>
      <c r="H458" s="53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4" t="str">
        <f t="shared" si="10"/>
        <v/>
      </c>
    </row>
    <row r="459" spans="7:9">
      <c r="G459" s="53" t="str">
        <f>IF(A459="Plan",SUMIF('Control de pagos'!B:B,Descripción!B459,'Control de pagos'!D:D),"")</f>
        <v/>
      </c>
      <c r="H459" s="53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4" t="str">
        <f t="shared" si="10"/>
        <v/>
      </c>
    </row>
    <row r="460" spans="7:9">
      <c r="G460" s="53" t="str">
        <f>IF(A460="Plan",SUMIF('Control de pagos'!B:B,Descripción!B460,'Control de pagos'!D:D),"")</f>
        <v/>
      </c>
      <c r="H460" s="53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4" t="str">
        <f t="shared" si="10"/>
        <v/>
      </c>
    </row>
    <row r="461" spans="7:9">
      <c r="G461" s="53" t="str">
        <f>IF(A461="Plan",SUMIF('Control de pagos'!B:B,Descripción!B461,'Control de pagos'!D:D),"")</f>
        <v/>
      </c>
      <c r="H461" s="53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4" t="str">
        <f t="shared" si="10"/>
        <v/>
      </c>
    </row>
    <row r="462" spans="7:9">
      <c r="G462" s="53" t="str">
        <f>IF(A462="Plan",SUMIF('Control de pagos'!B:B,Descripción!B462,'Control de pagos'!D:D),"")</f>
        <v/>
      </c>
      <c r="H462" s="53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4" t="str">
        <f t="shared" si="10"/>
        <v/>
      </c>
    </row>
    <row r="463" spans="7:9">
      <c r="G463" s="53" t="str">
        <f>IF(A463="Plan",SUMIF('Control de pagos'!B:B,Descripción!B463,'Control de pagos'!D:D),"")</f>
        <v/>
      </c>
      <c r="H463" s="53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4" t="str">
        <f t="shared" si="10"/>
        <v/>
      </c>
    </row>
    <row r="464" spans="7:9">
      <c r="G464" s="53" t="str">
        <f>IF(A464="Plan",SUMIF('Control de pagos'!B:B,Descripción!B464,'Control de pagos'!D:D),"")</f>
        <v/>
      </c>
      <c r="H464" s="53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4" t="str">
        <f t="shared" si="10"/>
        <v/>
      </c>
    </row>
    <row r="465" spans="7:9">
      <c r="G465" s="53" t="str">
        <f>IF(A465="Plan",SUMIF('Control de pagos'!B:B,Descripción!B465,'Control de pagos'!D:D),"")</f>
        <v/>
      </c>
      <c r="H465" s="53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4" t="str">
        <f t="shared" si="10"/>
        <v/>
      </c>
    </row>
    <row r="466" spans="7:9">
      <c r="G466" s="53" t="str">
        <f>IF(A466="Plan",SUMIF('Control de pagos'!B:B,Descripción!B466,'Control de pagos'!D:D),"")</f>
        <v/>
      </c>
      <c r="H466" s="53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4" t="str">
        <f t="shared" si="10"/>
        <v/>
      </c>
    </row>
    <row r="467" spans="7:9">
      <c r="G467" s="53" t="str">
        <f>IF(A467="Plan",SUMIF('Control de pagos'!B:B,Descripción!B467,'Control de pagos'!D:D),"")</f>
        <v/>
      </c>
      <c r="H467" s="53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4" t="str">
        <f t="shared" si="10"/>
        <v/>
      </c>
    </row>
    <row r="468" spans="7:9">
      <c r="G468" s="53" t="str">
        <f>IF(A468="Plan",SUMIF('Control de pagos'!B:B,Descripción!B468,'Control de pagos'!D:D),"")</f>
        <v/>
      </c>
      <c r="H468" s="53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4" t="str">
        <f t="shared" si="10"/>
        <v/>
      </c>
    </row>
    <row r="469" spans="7:9">
      <c r="G469" s="53" t="str">
        <f>IF(A469="Plan",SUMIF('Control de pagos'!B:B,Descripción!B469,'Control de pagos'!D:D),"")</f>
        <v/>
      </c>
      <c r="H469" s="53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4" t="str">
        <f t="shared" ref="I469:I532" si="11">IF(G469="","",G469-H469)</f>
        <v/>
      </c>
    </row>
    <row r="470" spans="7:9">
      <c r="G470" s="53" t="str">
        <f>IF(A470="Plan",SUMIF('Control de pagos'!B:B,Descripción!B470,'Control de pagos'!D:D),"")</f>
        <v/>
      </c>
      <c r="H470" s="53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4" t="str">
        <f t="shared" si="11"/>
        <v/>
      </c>
    </row>
    <row r="471" spans="7:9">
      <c r="G471" s="53" t="str">
        <f>IF(A471="Plan",SUMIF('Control de pagos'!B:B,Descripción!B471,'Control de pagos'!D:D),"")</f>
        <v/>
      </c>
      <c r="H471" s="53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4" t="str">
        <f t="shared" si="11"/>
        <v/>
      </c>
    </row>
    <row r="472" spans="7:9">
      <c r="G472" s="53" t="str">
        <f>IF(A472="Plan",SUMIF('Control de pagos'!B:B,Descripción!B472,'Control de pagos'!D:D),"")</f>
        <v/>
      </c>
      <c r="H472" s="53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4" t="str">
        <f t="shared" si="11"/>
        <v/>
      </c>
    </row>
    <row r="473" spans="7:9">
      <c r="G473" s="53" t="str">
        <f>IF(A473="Plan",SUMIF('Control de pagos'!B:B,Descripción!B473,'Control de pagos'!D:D),"")</f>
        <v/>
      </c>
      <c r="H473" s="53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4" t="str">
        <f t="shared" si="11"/>
        <v/>
      </c>
    </row>
    <row r="474" spans="7:9">
      <c r="G474" s="53" t="str">
        <f>IF(A474="Plan",SUMIF('Control de pagos'!B:B,Descripción!B474,'Control de pagos'!D:D),"")</f>
        <v/>
      </c>
      <c r="H474" s="53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4" t="str">
        <f t="shared" si="11"/>
        <v/>
      </c>
    </row>
    <row r="475" spans="7:9">
      <c r="G475" s="53" t="str">
        <f>IF(A475="Plan",SUMIF('Control de pagos'!B:B,Descripción!B475,'Control de pagos'!D:D),"")</f>
        <v/>
      </c>
      <c r="H475" s="53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4" t="str">
        <f t="shared" si="11"/>
        <v/>
      </c>
    </row>
    <row r="476" spans="7:9">
      <c r="G476" s="53" t="str">
        <f>IF(A476="Plan",SUMIF('Control de pagos'!B:B,Descripción!B476,'Control de pagos'!D:D),"")</f>
        <v/>
      </c>
      <c r="H476" s="53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4" t="str">
        <f t="shared" si="11"/>
        <v/>
      </c>
    </row>
    <row r="477" spans="7:9">
      <c r="G477" s="53" t="str">
        <f>IF(A477="Plan",SUMIF('Control de pagos'!B:B,Descripción!B477,'Control de pagos'!D:D),"")</f>
        <v/>
      </c>
      <c r="H477" s="53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4" t="str">
        <f t="shared" si="11"/>
        <v/>
      </c>
    </row>
    <row r="478" spans="7:9">
      <c r="G478" s="53" t="str">
        <f>IF(A478="Plan",SUMIF('Control de pagos'!B:B,Descripción!B478,'Control de pagos'!D:D),"")</f>
        <v/>
      </c>
      <c r="H478" s="53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4" t="str">
        <f t="shared" si="11"/>
        <v/>
      </c>
    </row>
    <row r="479" spans="7:9">
      <c r="G479" s="53" t="str">
        <f>IF(A479="Plan",SUMIF('Control de pagos'!B:B,Descripción!B479,'Control de pagos'!D:D),"")</f>
        <v/>
      </c>
      <c r="H479" s="53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4" t="str">
        <f t="shared" si="11"/>
        <v/>
      </c>
    </row>
    <row r="480" spans="7:9">
      <c r="G480" s="53" t="str">
        <f>IF(A480="Plan",SUMIF('Control de pagos'!B:B,Descripción!B480,'Control de pagos'!D:D),"")</f>
        <v/>
      </c>
      <c r="H480" s="53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4" t="str">
        <f t="shared" si="11"/>
        <v/>
      </c>
    </row>
    <row r="481" spans="7:9">
      <c r="G481" s="53" t="str">
        <f>IF(A481="Plan",SUMIF('Control de pagos'!B:B,Descripción!B481,'Control de pagos'!D:D),"")</f>
        <v/>
      </c>
      <c r="H481" s="53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4" t="str">
        <f t="shared" si="11"/>
        <v/>
      </c>
    </row>
    <row r="482" spans="7:9">
      <c r="G482" s="53" t="str">
        <f>IF(A482="Plan",SUMIF('Control de pagos'!B:B,Descripción!B482,'Control de pagos'!D:D),"")</f>
        <v/>
      </c>
      <c r="H482" s="53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4" t="str">
        <f t="shared" si="11"/>
        <v/>
      </c>
    </row>
    <row r="483" spans="7:9">
      <c r="G483" s="53" t="str">
        <f>IF(A483="Plan",SUMIF('Control de pagos'!B:B,Descripción!B483,'Control de pagos'!D:D),"")</f>
        <v/>
      </c>
      <c r="H483" s="53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4" t="str">
        <f t="shared" si="11"/>
        <v/>
      </c>
    </row>
    <row r="484" spans="7:9">
      <c r="G484" s="53" t="str">
        <f>IF(A484="Plan",SUMIF('Control de pagos'!B:B,Descripción!B484,'Control de pagos'!D:D),"")</f>
        <v/>
      </c>
      <c r="H484" s="53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4" t="str">
        <f t="shared" si="11"/>
        <v/>
      </c>
    </row>
    <row r="485" spans="7:9">
      <c r="G485" s="53" t="str">
        <f>IF(A485="Plan",SUMIF('Control de pagos'!B:B,Descripción!B485,'Control de pagos'!D:D),"")</f>
        <v/>
      </c>
      <c r="H485" s="53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4" t="str">
        <f t="shared" si="11"/>
        <v/>
      </c>
    </row>
    <row r="486" spans="7:9">
      <c r="G486" s="53" t="str">
        <f>IF(A486="Plan",SUMIF('Control de pagos'!B:B,Descripción!B486,'Control de pagos'!D:D),"")</f>
        <v/>
      </c>
      <c r="H486" s="53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4" t="str">
        <f t="shared" si="11"/>
        <v/>
      </c>
    </row>
    <row r="487" spans="7:9">
      <c r="G487" s="53" t="str">
        <f>IF(A487="Plan",SUMIF('Control de pagos'!B:B,Descripción!B487,'Control de pagos'!D:D),"")</f>
        <v/>
      </c>
      <c r="H487" s="53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4" t="str">
        <f t="shared" si="11"/>
        <v/>
      </c>
    </row>
    <row r="488" spans="7:9">
      <c r="G488" s="53" t="str">
        <f>IF(A488="Plan",SUMIF('Control de pagos'!B:B,Descripción!B488,'Control de pagos'!D:D),"")</f>
        <v/>
      </c>
      <c r="H488" s="53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4" t="str">
        <f t="shared" si="11"/>
        <v/>
      </c>
    </row>
    <row r="489" spans="7:9">
      <c r="G489" s="53" t="str">
        <f>IF(A489="Plan",SUMIF('Control de pagos'!B:B,Descripción!B489,'Control de pagos'!D:D),"")</f>
        <v/>
      </c>
      <c r="H489" s="53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4" t="str">
        <f t="shared" si="11"/>
        <v/>
      </c>
    </row>
    <row r="490" spans="7:9">
      <c r="G490" s="53" t="str">
        <f>IF(A490="Plan",SUMIF('Control de pagos'!B:B,Descripción!B490,'Control de pagos'!D:D),"")</f>
        <v/>
      </c>
      <c r="H490" s="53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4" t="str">
        <f t="shared" si="11"/>
        <v/>
      </c>
    </row>
    <row r="491" spans="7:9">
      <c r="G491" s="53" t="str">
        <f>IF(A491="Plan",SUMIF('Control de pagos'!B:B,Descripción!B491,'Control de pagos'!D:D),"")</f>
        <v/>
      </c>
      <c r="H491" s="53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4" t="str">
        <f t="shared" si="11"/>
        <v/>
      </c>
    </row>
    <row r="492" spans="7:9">
      <c r="G492" s="53" t="str">
        <f>IF(A492="Plan",SUMIF('Control de pagos'!B:B,Descripción!B492,'Control de pagos'!D:D),"")</f>
        <v/>
      </c>
      <c r="H492" s="53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4" t="str">
        <f t="shared" si="11"/>
        <v/>
      </c>
    </row>
    <row r="493" spans="7:9">
      <c r="G493" s="53" t="str">
        <f>IF(A493="Plan",SUMIF('Control de pagos'!B:B,Descripción!B493,'Control de pagos'!D:D),"")</f>
        <v/>
      </c>
      <c r="H493" s="53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4" t="str">
        <f t="shared" si="11"/>
        <v/>
      </c>
    </row>
    <row r="494" spans="7:9">
      <c r="G494" s="53" t="str">
        <f>IF(A494="Plan",SUMIF('Control de pagos'!B:B,Descripción!B494,'Control de pagos'!D:D),"")</f>
        <v/>
      </c>
      <c r="H494" s="53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4" t="str">
        <f t="shared" si="11"/>
        <v/>
      </c>
    </row>
    <row r="495" spans="7:9">
      <c r="G495" s="53" t="str">
        <f>IF(A495="Plan",SUMIF('Control de pagos'!B:B,Descripción!B495,'Control de pagos'!D:D),"")</f>
        <v/>
      </c>
      <c r="H495" s="53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4" t="str">
        <f t="shared" si="11"/>
        <v/>
      </c>
    </row>
    <row r="496" spans="7:9">
      <c r="G496" s="53" t="str">
        <f>IF(A496="Plan",SUMIF('Control de pagos'!B:B,Descripción!B496,'Control de pagos'!D:D),"")</f>
        <v/>
      </c>
      <c r="H496" s="53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4" t="str">
        <f t="shared" si="11"/>
        <v/>
      </c>
    </row>
    <row r="497" spans="7:9">
      <c r="G497" s="53" t="str">
        <f>IF(A497="Plan",SUMIF('Control de pagos'!B:B,Descripción!B497,'Control de pagos'!D:D),"")</f>
        <v/>
      </c>
      <c r="H497" s="53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4" t="str">
        <f t="shared" si="11"/>
        <v/>
      </c>
    </row>
    <row r="498" spans="7:9">
      <c r="G498" s="53" t="str">
        <f>IF(A498="Plan",SUMIF('Control de pagos'!B:B,Descripción!B498,'Control de pagos'!D:D),"")</f>
        <v/>
      </c>
      <c r="H498" s="53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4" t="str">
        <f t="shared" si="11"/>
        <v/>
      </c>
    </row>
    <row r="499" spans="7:9">
      <c r="G499" s="53" t="str">
        <f>IF(A499="Plan",SUMIF('Control de pagos'!B:B,Descripción!B499,'Control de pagos'!D:D),"")</f>
        <v/>
      </c>
      <c r="H499" s="53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4" t="str">
        <f t="shared" si="11"/>
        <v/>
      </c>
    </row>
    <row r="500" spans="7:9">
      <c r="G500" s="53" t="str">
        <f>IF(A500="Plan",SUMIF('Control de pagos'!B:B,Descripción!B500,'Control de pagos'!D:D),"")</f>
        <v/>
      </c>
      <c r="H500" s="53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4" t="str">
        <f t="shared" si="11"/>
        <v/>
      </c>
    </row>
    <row r="501" spans="7:9">
      <c r="G501" s="53" t="str">
        <f>IF(A501="Plan",SUMIF('Control de pagos'!B:B,Descripción!B501,'Control de pagos'!D:D),"")</f>
        <v/>
      </c>
      <c r="H501" s="53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4" t="str">
        <f t="shared" si="11"/>
        <v/>
      </c>
    </row>
    <row r="502" spans="7:9">
      <c r="G502" s="53" t="str">
        <f>IF(A502="Plan",SUMIF('Control de pagos'!B:B,Descripción!B502,'Control de pagos'!D:D),"")</f>
        <v/>
      </c>
      <c r="H502" s="53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4" t="str">
        <f t="shared" si="11"/>
        <v/>
      </c>
    </row>
    <row r="503" spans="7:9">
      <c r="G503" s="53" t="str">
        <f>IF(A503="Plan",SUMIF('Control de pagos'!B:B,Descripción!B503,'Control de pagos'!D:D),"")</f>
        <v/>
      </c>
      <c r="H503" s="53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4" t="str">
        <f t="shared" si="11"/>
        <v/>
      </c>
    </row>
    <row r="504" spans="7:9">
      <c r="G504" s="53" t="str">
        <f>IF(A504="Plan",SUMIF('Control de pagos'!B:B,Descripción!B504,'Control de pagos'!D:D),"")</f>
        <v/>
      </c>
      <c r="H504" s="53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4" t="str">
        <f t="shared" si="11"/>
        <v/>
      </c>
    </row>
    <row r="505" spans="7:9">
      <c r="G505" s="53" t="str">
        <f>IF(A505="Plan",SUMIF('Control de pagos'!B:B,Descripción!B505,'Control de pagos'!D:D),"")</f>
        <v/>
      </c>
      <c r="H505" s="53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4" t="str">
        <f t="shared" si="11"/>
        <v/>
      </c>
    </row>
    <row r="506" spans="7:9">
      <c r="G506" s="53" t="str">
        <f>IF(A506="Plan",SUMIF('Control de pagos'!B:B,Descripción!B506,'Control de pagos'!D:D),"")</f>
        <v/>
      </c>
      <c r="H506" s="53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4" t="str">
        <f t="shared" si="11"/>
        <v/>
      </c>
    </row>
    <row r="507" spans="7:9">
      <c r="G507" s="53" t="str">
        <f>IF(A507="Plan",SUMIF('Control de pagos'!B:B,Descripción!B507,'Control de pagos'!D:D),"")</f>
        <v/>
      </c>
      <c r="H507" s="53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4" t="str">
        <f t="shared" si="11"/>
        <v/>
      </c>
    </row>
    <row r="508" spans="7:9">
      <c r="G508" s="53" t="str">
        <f>IF(A508="Plan",SUMIF('Control de pagos'!B:B,Descripción!B508,'Control de pagos'!D:D),"")</f>
        <v/>
      </c>
      <c r="H508" s="53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4" t="str">
        <f t="shared" si="11"/>
        <v/>
      </c>
    </row>
    <row r="509" spans="7:9">
      <c r="G509" s="53" t="str">
        <f>IF(A509="Plan",SUMIF('Control de pagos'!B:B,Descripción!B509,'Control de pagos'!D:D),"")</f>
        <v/>
      </c>
      <c r="H509" s="53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4" t="str">
        <f t="shared" si="11"/>
        <v/>
      </c>
    </row>
    <row r="510" spans="7:9">
      <c r="G510" s="53" t="str">
        <f>IF(A510="Plan",SUMIF('Control de pagos'!B:B,Descripción!B510,'Control de pagos'!D:D),"")</f>
        <v/>
      </c>
      <c r="H510" s="53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4" t="str">
        <f t="shared" si="11"/>
        <v/>
      </c>
    </row>
    <row r="511" spans="7:9">
      <c r="G511" s="53" t="str">
        <f>IF(A511="Plan",SUMIF('Control de pagos'!B:B,Descripción!B511,'Control de pagos'!D:D),"")</f>
        <v/>
      </c>
      <c r="H511" s="53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4" t="str">
        <f t="shared" si="11"/>
        <v/>
      </c>
    </row>
    <row r="512" spans="7:9">
      <c r="G512" s="53" t="str">
        <f>IF(A512="Plan",SUMIF('Control de pagos'!B:B,Descripción!B512,'Control de pagos'!D:D),"")</f>
        <v/>
      </c>
      <c r="H512" s="53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4" t="str">
        <f t="shared" si="11"/>
        <v/>
      </c>
    </row>
    <row r="513" spans="7:9">
      <c r="G513" s="53" t="str">
        <f>IF(A513="Plan",SUMIF('Control de pagos'!B:B,Descripción!B513,'Control de pagos'!D:D),"")</f>
        <v/>
      </c>
      <c r="H513" s="53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4" t="str">
        <f t="shared" si="11"/>
        <v/>
      </c>
    </row>
    <row r="514" spans="7:9">
      <c r="G514" s="53" t="str">
        <f>IF(A514="Plan",SUMIF('Control de pagos'!B:B,Descripción!B514,'Control de pagos'!D:D),"")</f>
        <v/>
      </c>
      <c r="H514" s="53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4" t="str">
        <f t="shared" si="11"/>
        <v/>
      </c>
    </row>
    <row r="515" spans="7:9">
      <c r="G515" s="53" t="str">
        <f>IF(A515="Plan",SUMIF('Control de pagos'!B:B,Descripción!B515,'Control de pagos'!D:D),"")</f>
        <v/>
      </c>
      <c r="H515" s="53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4" t="str">
        <f t="shared" si="11"/>
        <v/>
      </c>
    </row>
    <row r="516" spans="7:9">
      <c r="G516" s="53" t="str">
        <f>IF(A516="Plan",SUMIF('Control de pagos'!B:B,Descripción!B516,'Control de pagos'!D:D),"")</f>
        <v/>
      </c>
      <c r="H516" s="53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4" t="str">
        <f t="shared" si="11"/>
        <v/>
      </c>
    </row>
    <row r="517" spans="7:9">
      <c r="G517" s="53" t="str">
        <f>IF(A517="Plan",SUMIF('Control de pagos'!B:B,Descripción!B517,'Control de pagos'!D:D),"")</f>
        <v/>
      </c>
      <c r="H517" s="53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4" t="str">
        <f t="shared" si="11"/>
        <v/>
      </c>
    </row>
    <row r="518" spans="7:9">
      <c r="G518" s="53" t="str">
        <f>IF(A518="Plan",SUMIF('Control de pagos'!B:B,Descripción!B518,'Control de pagos'!D:D),"")</f>
        <v/>
      </c>
      <c r="H518" s="53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4" t="str">
        <f t="shared" si="11"/>
        <v/>
      </c>
    </row>
    <row r="519" spans="7:9">
      <c r="G519" s="53" t="str">
        <f>IF(A519="Plan",SUMIF('Control de pagos'!B:B,Descripción!B519,'Control de pagos'!D:D),"")</f>
        <v/>
      </c>
      <c r="H519" s="53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4" t="str">
        <f t="shared" si="11"/>
        <v/>
      </c>
    </row>
    <row r="520" spans="7:9">
      <c r="G520" s="53" t="str">
        <f>IF(A520="Plan",SUMIF('Control de pagos'!B:B,Descripción!B520,'Control de pagos'!D:D),"")</f>
        <v/>
      </c>
      <c r="H520" s="53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4" t="str">
        <f t="shared" si="11"/>
        <v/>
      </c>
    </row>
    <row r="521" spans="7:9">
      <c r="G521" s="53" t="str">
        <f>IF(A521="Plan",SUMIF('Control de pagos'!B:B,Descripción!B521,'Control de pagos'!D:D),"")</f>
        <v/>
      </c>
      <c r="H521" s="53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4" t="str">
        <f t="shared" si="11"/>
        <v/>
      </c>
    </row>
    <row r="522" spans="7:9">
      <c r="G522" s="53" t="str">
        <f>IF(A522="Plan",SUMIF('Control de pagos'!B:B,Descripción!B522,'Control de pagos'!D:D),"")</f>
        <v/>
      </c>
      <c r="H522" s="53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4" t="str">
        <f t="shared" si="11"/>
        <v/>
      </c>
    </row>
    <row r="523" spans="7:9">
      <c r="G523" s="53" t="str">
        <f>IF(A523="Plan",SUMIF('Control de pagos'!B:B,Descripción!B523,'Control de pagos'!D:D),"")</f>
        <v/>
      </c>
      <c r="H523" s="53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4" t="str">
        <f t="shared" si="11"/>
        <v/>
      </c>
    </row>
    <row r="524" spans="7:9">
      <c r="G524" s="53" t="str">
        <f>IF(A524="Plan",SUMIF('Control de pagos'!B:B,Descripción!B524,'Control de pagos'!D:D),"")</f>
        <v/>
      </c>
      <c r="H524" s="53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4" t="str">
        <f t="shared" si="11"/>
        <v/>
      </c>
    </row>
    <row r="525" spans="7:9">
      <c r="G525" s="53" t="str">
        <f>IF(A525="Plan",SUMIF('Control de pagos'!B:B,Descripción!B525,'Control de pagos'!D:D),"")</f>
        <v/>
      </c>
      <c r="H525" s="53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4" t="str">
        <f t="shared" si="11"/>
        <v/>
      </c>
    </row>
    <row r="526" spans="7:9">
      <c r="G526" s="53" t="str">
        <f>IF(A526="Plan",SUMIF('Control de pagos'!B:B,Descripción!B526,'Control de pagos'!D:D),"")</f>
        <v/>
      </c>
      <c r="H526" s="53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4" t="str">
        <f t="shared" si="11"/>
        <v/>
      </c>
    </row>
    <row r="527" spans="7:9">
      <c r="G527" s="53" t="str">
        <f>IF(A527="Plan",SUMIF('Control de pagos'!B:B,Descripción!B527,'Control de pagos'!D:D),"")</f>
        <v/>
      </c>
      <c r="H527" s="53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4" t="str">
        <f t="shared" si="11"/>
        <v/>
      </c>
    </row>
    <row r="528" spans="7:9">
      <c r="G528" s="53" t="str">
        <f>IF(A528="Plan",SUMIF('Control de pagos'!B:B,Descripción!B528,'Control de pagos'!D:D),"")</f>
        <v/>
      </c>
      <c r="H528" s="53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4" t="str">
        <f t="shared" si="11"/>
        <v/>
      </c>
    </row>
    <row r="529" spans="7:9">
      <c r="G529" s="53" t="str">
        <f>IF(A529="Plan",SUMIF('Control de pagos'!B:B,Descripción!B529,'Control de pagos'!D:D),"")</f>
        <v/>
      </c>
      <c r="H529" s="53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4" t="str">
        <f t="shared" si="11"/>
        <v/>
      </c>
    </row>
    <row r="530" spans="7:9">
      <c r="G530" s="53" t="str">
        <f>IF(A530="Plan",SUMIF('Control de pagos'!B:B,Descripción!B530,'Control de pagos'!D:D),"")</f>
        <v/>
      </c>
      <c r="H530" s="53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4" t="str">
        <f t="shared" si="11"/>
        <v/>
      </c>
    </row>
    <row r="531" spans="7:9">
      <c r="G531" s="53" t="str">
        <f>IF(A531="Plan",SUMIF('Control de pagos'!B:B,Descripción!B531,'Control de pagos'!D:D),"")</f>
        <v/>
      </c>
      <c r="H531" s="53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4" t="str">
        <f t="shared" si="11"/>
        <v/>
      </c>
    </row>
    <row r="532" spans="7:9">
      <c r="G532" s="53" t="str">
        <f>IF(A532="Plan",SUMIF('Control de pagos'!B:B,Descripción!B532,'Control de pagos'!D:D),"")</f>
        <v/>
      </c>
      <c r="H532" s="53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4" t="str">
        <f t="shared" si="11"/>
        <v/>
      </c>
    </row>
    <row r="533" spans="7:9">
      <c r="G533" s="53" t="str">
        <f>IF(A533="Plan",SUMIF('Control de pagos'!B:B,Descripción!B533,'Control de pagos'!D:D),"")</f>
        <v/>
      </c>
      <c r="H533" s="53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4" t="str">
        <f t="shared" ref="I533:I596" si="12">IF(G533="","",G533-H533)</f>
        <v/>
      </c>
    </row>
    <row r="534" spans="7:9">
      <c r="G534" s="53" t="str">
        <f>IF(A534="Plan",SUMIF('Control de pagos'!B:B,Descripción!B534,'Control de pagos'!D:D),"")</f>
        <v/>
      </c>
      <c r="H534" s="53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4" t="str">
        <f t="shared" si="12"/>
        <v/>
      </c>
    </row>
    <row r="535" spans="7:9">
      <c r="G535" s="53" t="str">
        <f>IF(A535="Plan",SUMIF('Control de pagos'!B:B,Descripción!B535,'Control de pagos'!D:D),"")</f>
        <v/>
      </c>
      <c r="H535" s="53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4" t="str">
        <f t="shared" si="12"/>
        <v/>
      </c>
    </row>
    <row r="536" spans="7:9">
      <c r="G536" s="53" t="str">
        <f>IF(A536="Plan",SUMIF('Control de pagos'!B:B,Descripción!B536,'Control de pagos'!D:D),"")</f>
        <v/>
      </c>
      <c r="H536" s="53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4" t="str">
        <f t="shared" si="12"/>
        <v/>
      </c>
    </row>
    <row r="537" spans="7:9">
      <c r="G537" s="53" t="str">
        <f>IF(A537="Plan",SUMIF('Control de pagos'!B:B,Descripción!B537,'Control de pagos'!D:D),"")</f>
        <v/>
      </c>
      <c r="H537" s="53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4" t="str">
        <f t="shared" si="12"/>
        <v/>
      </c>
    </row>
    <row r="538" spans="7:9">
      <c r="G538" s="53" t="str">
        <f>IF(A538="Plan",SUMIF('Control de pagos'!B:B,Descripción!B538,'Control de pagos'!D:D),"")</f>
        <v/>
      </c>
      <c r="H538" s="53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4" t="str">
        <f t="shared" si="12"/>
        <v/>
      </c>
    </row>
    <row r="539" spans="7:9">
      <c r="G539" s="53" t="str">
        <f>IF(A539="Plan",SUMIF('Control de pagos'!B:B,Descripción!B539,'Control de pagos'!D:D),"")</f>
        <v/>
      </c>
      <c r="H539" s="53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4" t="str">
        <f t="shared" si="12"/>
        <v/>
      </c>
    </row>
    <row r="540" spans="7:9">
      <c r="G540" s="53" t="str">
        <f>IF(A540="Plan",SUMIF('Control de pagos'!B:B,Descripción!B540,'Control de pagos'!D:D),"")</f>
        <v/>
      </c>
      <c r="H540" s="53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4" t="str">
        <f t="shared" si="12"/>
        <v/>
      </c>
    </row>
    <row r="541" spans="7:9">
      <c r="G541" s="53" t="str">
        <f>IF(A541="Plan",SUMIF('Control de pagos'!B:B,Descripción!B541,'Control de pagos'!D:D),"")</f>
        <v/>
      </c>
      <c r="H541" s="53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4" t="str">
        <f t="shared" si="12"/>
        <v/>
      </c>
    </row>
    <row r="542" spans="7:9">
      <c r="G542" s="53" t="str">
        <f>IF(A542="Plan",SUMIF('Control de pagos'!B:B,Descripción!B542,'Control de pagos'!D:D),"")</f>
        <v/>
      </c>
      <c r="H542" s="53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4" t="str">
        <f t="shared" si="12"/>
        <v/>
      </c>
    </row>
    <row r="543" spans="7:9">
      <c r="G543" s="53" t="str">
        <f>IF(A543="Plan",SUMIF('Control de pagos'!B:B,Descripción!B543,'Control de pagos'!D:D),"")</f>
        <v/>
      </c>
      <c r="H543" s="53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4" t="str">
        <f t="shared" si="12"/>
        <v/>
      </c>
    </row>
    <row r="544" spans="7:9">
      <c r="G544" s="53" t="str">
        <f>IF(A544="Plan",SUMIF('Control de pagos'!B:B,Descripción!B544,'Control de pagos'!D:D),"")</f>
        <v/>
      </c>
      <c r="H544" s="53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4" t="str">
        <f t="shared" si="12"/>
        <v/>
      </c>
    </row>
    <row r="545" spans="7:9">
      <c r="G545" s="53" t="str">
        <f>IF(A545="Plan",SUMIF('Control de pagos'!B:B,Descripción!B545,'Control de pagos'!D:D),"")</f>
        <v/>
      </c>
      <c r="H545" s="53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4" t="str">
        <f t="shared" si="12"/>
        <v/>
      </c>
    </row>
    <row r="546" spans="7:9">
      <c r="G546" s="53" t="str">
        <f>IF(A546="Plan",SUMIF('Control de pagos'!B:B,Descripción!B546,'Control de pagos'!D:D),"")</f>
        <v/>
      </c>
      <c r="H546" s="53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4" t="str">
        <f t="shared" si="12"/>
        <v/>
      </c>
    </row>
    <row r="547" spans="7:9">
      <c r="G547" s="53" t="str">
        <f>IF(A547="Plan",SUMIF('Control de pagos'!B:B,Descripción!B547,'Control de pagos'!D:D),"")</f>
        <v/>
      </c>
      <c r="H547" s="53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4" t="str">
        <f t="shared" si="12"/>
        <v/>
      </c>
    </row>
    <row r="548" spans="7:9">
      <c r="G548" s="53" t="str">
        <f>IF(A548="Plan",SUMIF('Control de pagos'!B:B,Descripción!B548,'Control de pagos'!D:D),"")</f>
        <v/>
      </c>
      <c r="H548" s="53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4" t="str">
        <f t="shared" si="12"/>
        <v/>
      </c>
    </row>
    <row r="549" spans="7:9">
      <c r="G549" s="53" t="str">
        <f>IF(A549="Plan",SUMIF('Control de pagos'!B:B,Descripción!B549,'Control de pagos'!D:D),"")</f>
        <v/>
      </c>
      <c r="H549" s="53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4" t="str">
        <f t="shared" si="12"/>
        <v/>
      </c>
    </row>
    <row r="550" spans="7:9">
      <c r="G550" s="53" t="str">
        <f>IF(A550="Plan",SUMIF('Control de pagos'!B:B,Descripción!B550,'Control de pagos'!D:D),"")</f>
        <v/>
      </c>
      <c r="H550" s="53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4" t="str">
        <f t="shared" si="12"/>
        <v/>
      </c>
    </row>
    <row r="551" spans="7:9">
      <c r="G551" s="53" t="str">
        <f>IF(A551="Plan",SUMIF('Control de pagos'!B:B,Descripción!B551,'Control de pagos'!D:D),"")</f>
        <v/>
      </c>
      <c r="H551" s="53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4" t="str">
        <f t="shared" si="12"/>
        <v/>
      </c>
    </row>
    <row r="552" spans="7:9">
      <c r="G552" s="53" t="str">
        <f>IF(A552="Plan",SUMIF('Control de pagos'!B:B,Descripción!B552,'Control de pagos'!D:D),"")</f>
        <v/>
      </c>
      <c r="H552" s="53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4" t="str">
        <f t="shared" si="12"/>
        <v/>
      </c>
    </row>
    <row r="553" spans="7:9">
      <c r="G553" s="53" t="str">
        <f>IF(A553="Plan",SUMIF('Control de pagos'!B:B,Descripción!B553,'Control de pagos'!D:D),"")</f>
        <v/>
      </c>
      <c r="H553" s="53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4" t="str">
        <f t="shared" si="12"/>
        <v/>
      </c>
    </row>
    <row r="554" spans="7:9">
      <c r="G554" s="53" t="str">
        <f>IF(A554="Plan",SUMIF('Control de pagos'!B:B,Descripción!B554,'Control de pagos'!D:D),"")</f>
        <v/>
      </c>
      <c r="H554" s="53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4" t="str">
        <f t="shared" si="12"/>
        <v/>
      </c>
    </row>
    <row r="555" spans="7:9">
      <c r="G555" s="53" t="str">
        <f>IF(A555="Plan",SUMIF('Control de pagos'!B:B,Descripción!B555,'Control de pagos'!D:D),"")</f>
        <v/>
      </c>
      <c r="H555" s="53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4" t="str">
        <f t="shared" si="12"/>
        <v/>
      </c>
    </row>
    <row r="556" spans="7:9">
      <c r="G556" s="53" t="str">
        <f>IF(A556="Plan",SUMIF('Control de pagos'!B:B,Descripción!B556,'Control de pagos'!D:D),"")</f>
        <v/>
      </c>
      <c r="H556" s="53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4" t="str">
        <f t="shared" si="12"/>
        <v/>
      </c>
    </row>
    <row r="557" spans="7:9">
      <c r="G557" s="53" t="str">
        <f>IF(A557="Plan",SUMIF('Control de pagos'!B:B,Descripción!B557,'Control de pagos'!D:D),"")</f>
        <v/>
      </c>
      <c r="H557" s="53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4" t="str">
        <f t="shared" si="12"/>
        <v/>
      </c>
    </row>
    <row r="558" spans="7:9">
      <c r="G558" s="53" t="str">
        <f>IF(A558="Plan",SUMIF('Control de pagos'!B:B,Descripción!B558,'Control de pagos'!D:D),"")</f>
        <v/>
      </c>
      <c r="H558" s="53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4" t="str">
        <f t="shared" si="12"/>
        <v/>
      </c>
    </row>
    <row r="559" spans="7:9">
      <c r="G559" s="53" t="str">
        <f>IF(A559="Plan",SUMIF('Control de pagos'!B:B,Descripción!B559,'Control de pagos'!D:D),"")</f>
        <v/>
      </c>
      <c r="H559" s="53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4" t="str">
        <f t="shared" si="12"/>
        <v/>
      </c>
    </row>
    <row r="560" spans="7:9">
      <c r="G560" s="53" t="str">
        <f>IF(A560="Plan",SUMIF('Control de pagos'!B:B,Descripción!B560,'Control de pagos'!D:D),"")</f>
        <v/>
      </c>
      <c r="H560" s="53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4" t="str">
        <f t="shared" si="12"/>
        <v/>
      </c>
    </row>
    <row r="561" spans="7:9">
      <c r="G561" s="53" t="str">
        <f>IF(A561="Plan",SUMIF('Control de pagos'!B:B,Descripción!B561,'Control de pagos'!D:D),"")</f>
        <v/>
      </c>
      <c r="H561" s="53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4" t="str">
        <f t="shared" si="12"/>
        <v/>
      </c>
    </row>
    <row r="562" spans="7:9">
      <c r="G562" s="53" t="str">
        <f>IF(A562="Plan",SUMIF('Control de pagos'!B:B,Descripción!B562,'Control de pagos'!D:D),"")</f>
        <v/>
      </c>
      <c r="H562" s="53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4" t="str">
        <f t="shared" si="12"/>
        <v/>
      </c>
    </row>
    <row r="563" spans="7:9">
      <c r="G563" s="53" t="str">
        <f>IF(A563="Plan",SUMIF('Control de pagos'!B:B,Descripción!B563,'Control de pagos'!D:D),"")</f>
        <v/>
      </c>
      <c r="H563" s="53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4" t="str">
        <f t="shared" si="12"/>
        <v/>
      </c>
    </row>
    <row r="564" spans="7:9">
      <c r="G564" s="53" t="str">
        <f>IF(A564="Plan",SUMIF('Control de pagos'!B:B,Descripción!B564,'Control de pagos'!D:D),"")</f>
        <v/>
      </c>
      <c r="H564" s="53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4" t="str">
        <f t="shared" si="12"/>
        <v/>
      </c>
    </row>
    <row r="565" spans="7:9">
      <c r="G565" s="53" t="str">
        <f>IF(A565="Plan",SUMIF('Control de pagos'!B:B,Descripción!B565,'Control de pagos'!D:D),"")</f>
        <v/>
      </c>
      <c r="H565" s="53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4" t="str">
        <f t="shared" si="12"/>
        <v/>
      </c>
    </row>
    <row r="566" spans="7:9">
      <c r="G566" s="53" t="str">
        <f>IF(A566="Plan",SUMIF('Control de pagos'!B:B,Descripción!B566,'Control de pagos'!D:D),"")</f>
        <v/>
      </c>
      <c r="H566" s="53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4" t="str">
        <f t="shared" si="12"/>
        <v/>
      </c>
    </row>
    <row r="567" spans="7:9">
      <c r="G567" s="53" t="str">
        <f>IF(A567="Plan",SUMIF('Control de pagos'!B:B,Descripción!B567,'Control de pagos'!D:D),"")</f>
        <v/>
      </c>
      <c r="H567" s="53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4" t="str">
        <f t="shared" si="12"/>
        <v/>
      </c>
    </row>
    <row r="568" spans="7:9">
      <c r="G568" s="53" t="str">
        <f>IF(A568="Plan",SUMIF('Control de pagos'!B:B,Descripción!B568,'Control de pagos'!D:D),"")</f>
        <v/>
      </c>
      <c r="H568" s="53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4" t="str">
        <f t="shared" si="12"/>
        <v/>
      </c>
    </row>
    <row r="569" spans="7:9">
      <c r="G569" s="53" t="str">
        <f>IF(A569="Plan",SUMIF('Control de pagos'!B:B,Descripción!B569,'Control de pagos'!D:D),"")</f>
        <v/>
      </c>
      <c r="H569" s="53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4" t="str">
        <f t="shared" si="12"/>
        <v/>
      </c>
    </row>
    <row r="570" spans="7:9">
      <c r="G570" s="53" t="str">
        <f>IF(A570="Plan",SUMIF('Control de pagos'!B:B,Descripción!B570,'Control de pagos'!D:D),"")</f>
        <v/>
      </c>
      <c r="H570" s="53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4" t="str">
        <f t="shared" si="12"/>
        <v/>
      </c>
    </row>
    <row r="571" spans="7:9">
      <c r="G571" s="53" t="str">
        <f>IF(A571="Plan",SUMIF('Control de pagos'!B:B,Descripción!B571,'Control de pagos'!D:D),"")</f>
        <v/>
      </c>
      <c r="H571" s="53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4" t="str">
        <f t="shared" si="12"/>
        <v/>
      </c>
    </row>
    <row r="572" spans="7:9">
      <c r="G572" s="53" t="str">
        <f>IF(A572="Plan",SUMIF('Control de pagos'!B:B,Descripción!B572,'Control de pagos'!D:D),"")</f>
        <v/>
      </c>
      <c r="H572" s="53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4" t="str">
        <f t="shared" si="12"/>
        <v/>
      </c>
    </row>
    <row r="573" spans="7:9">
      <c r="G573" s="53" t="str">
        <f>IF(A573="Plan",SUMIF('Control de pagos'!B:B,Descripción!B573,'Control de pagos'!D:D),"")</f>
        <v/>
      </c>
      <c r="H573" s="53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4" t="str">
        <f t="shared" si="12"/>
        <v/>
      </c>
    </row>
    <row r="574" spans="7:9">
      <c r="G574" s="53" t="str">
        <f>IF(A574="Plan",SUMIF('Control de pagos'!B:B,Descripción!B574,'Control de pagos'!D:D),"")</f>
        <v/>
      </c>
      <c r="H574" s="53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4" t="str">
        <f t="shared" si="12"/>
        <v/>
      </c>
    </row>
    <row r="575" spans="7:9">
      <c r="G575" s="53" t="str">
        <f>IF(A575="Plan",SUMIF('Control de pagos'!B:B,Descripción!B575,'Control de pagos'!D:D),"")</f>
        <v/>
      </c>
      <c r="H575" s="53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4" t="str">
        <f t="shared" si="12"/>
        <v/>
      </c>
    </row>
    <row r="576" spans="7:9">
      <c r="G576" s="53" t="str">
        <f>IF(A576="Plan",SUMIF('Control de pagos'!B:B,Descripción!B576,'Control de pagos'!D:D),"")</f>
        <v/>
      </c>
      <c r="H576" s="53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4" t="str">
        <f t="shared" si="12"/>
        <v/>
      </c>
    </row>
    <row r="577" spans="7:9">
      <c r="G577" s="53" t="str">
        <f>IF(A577="Plan",SUMIF('Control de pagos'!B:B,Descripción!B577,'Control de pagos'!D:D),"")</f>
        <v/>
      </c>
      <c r="H577" s="53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4" t="str">
        <f t="shared" si="12"/>
        <v/>
      </c>
    </row>
    <row r="578" spans="7:9">
      <c r="G578" s="53" t="str">
        <f>IF(A578="Plan",SUMIF('Control de pagos'!B:B,Descripción!B578,'Control de pagos'!D:D),"")</f>
        <v/>
      </c>
      <c r="H578" s="53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4" t="str">
        <f t="shared" si="12"/>
        <v/>
      </c>
    </row>
    <row r="579" spans="7:9">
      <c r="G579" s="53" t="str">
        <f>IF(A579="Plan",SUMIF('Control de pagos'!B:B,Descripción!B579,'Control de pagos'!D:D),"")</f>
        <v/>
      </c>
      <c r="H579" s="53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4" t="str">
        <f t="shared" si="12"/>
        <v/>
      </c>
    </row>
    <row r="580" spans="7:9">
      <c r="G580" s="53" t="str">
        <f>IF(A580="Plan",SUMIF('Control de pagos'!B:B,Descripción!B580,'Control de pagos'!D:D),"")</f>
        <v/>
      </c>
      <c r="H580" s="53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4" t="str">
        <f t="shared" si="12"/>
        <v/>
      </c>
    </row>
    <row r="581" spans="7:9">
      <c r="G581" s="53" t="str">
        <f>IF(A581="Plan",SUMIF('Control de pagos'!B:B,Descripción!B581,'Control de pagos'!D:D),"")</f>
        <v/>
      </c>
      <c r="H581" s="53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4" t="str">
        <f t="shared" si="12"/>
        <v/>
      </c>
    </row>
    <row r="582" spans="7:9">
      <c r="G582" s="53" t="str">
        <f>IF(A582="Plan",SUMIF('Control de pagos'!B:B,Descripción!B582,'Control de pagos'!D:D),"")</f>
        <v/>
      </c>
      <c r="H582" s="53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4" t="str">
        <f t="shared" si="12"/>
        <v/>
      </c>
    </row>
    <row r="583" spans="7:9">
      <c r="G583" s="53" t="str">
        <f>IF(A583="Plan",SUMIF('Control de pagos'!B:B,Descripción!B583,'Control de pagos'!D:D),"")</f>
        <v/>
      </c>
      <c r="H583" s="53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4" t="str">
        <f t="shared" si="12"/>
        <v/>
      </c>
    </row>
    <row r="584" spans="7:9">
      <c r="G584" s="53" t="str">
        <f>IF(A584="Plan",SUMIF('Control de pagos'!B:B,Descripción!B584,'Control de pagos'!D:D),"")</f>
        <v/>
      </c>
      <c r="H584" s="53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4" t="str">
        <f t="shared" si="12"/>
        <v/>
      </c>
    </row>
    <row r="585" spans="7:9">
      <c r="G585" s="53" t="str">
        <f>IF(A585="Plan",SUMIF('Control de pagos'!B:B,Descripción!B585,'Control de pagos'!D:D),"")</f>
        <v/>
      </c>
      <c r="H585" s="53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4" t="str">
        <f t="shared" si="12"/>
        <v/>
      </c>
    </row>
    <row r="586" spans="7:9">
      <c r="G586" s="53" t="str">
        <f>IF(A586="Plan",SUMIF('Control de pagos'!B:B,Descripción!B586,'Control de pagos'!D:D),"")</f>
        <v/>
      </c>
      <c r="H586" s="53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4" t="str">
        <f t="shared" si="12"/>
        <v/>
      </c>
    </row>
    <row r="587" spans="7:9">
      <c r="G587" s="53" t="str">
        <f>IF(A587="Plan",SUMIF('Control de pagos'!B:B,Descripción!B587,'Control de pagos'!D:D),"")</f>
        <v/>
      </c>
      <c r="H587" s="53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4" t="str">
        <f t="shared" si="12"/>
        <v/>
      </c>
    </row>
    <row r="588" spans="7:9">
      <c r="G588" s="53" t="str">
        <f>IF(A588="Plan",SUMIF('Control de pagos'!B:B,Descripción!B588,'Control de pagos'!D:D),"")</f>
        <v/>
      </c>
      <c r="H588" s="53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4" t="str">
        <f t="shared" si="12"/>
        <v/>
      </c>
    </row>
    <row r="589" spans="7:9">
      <c r="G589" s="53" t="str">
        <f>IF(A589="Plan",SUMIF('Control de pagos'!B:B,Descripción!B589,'Control de pagos'!D:D),"")</f>
        <v/>
      </c>
      <c r="H589" s="53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4" t="str">
        <f t="shared" si="12"/>
        <v/>
      </c>
    </row>
    <row r="590" spans="7:9">
      <c r="G590" s="53" t="str">
        <f>IF(A590="Plan",SUMIF('Control de pagos'!B:B,Descripción!B590,'Control de pagos'!D:D),"")</f>
        <v/>
      </c>
      <c r="H590" s="53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4" t="str">
        <f t="shared" si="12"/>
        <v/>
      </c>
    </row>
    <row r="591" spans="7:9">
      <c r="G591" s="53" t="str">
        <f>IF(A591="Plan",SUMIF('Control de pagos'!B:B,Descripción!B591,'Control de pagos'!D:D),"")</f>
        <v/>
      </c>
      <c r="H591" s="53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4" t="str">
        <f t="shared" si="12"/>
        <v/>
      </c>
    </row>
    <row r="592" spans="7:9">
      <c r="G592" s="53" t="str">
        <f>IF(A592="Plan",SUMIF('Control de pagos'!B:B,Descripción!B592,'Control de pagos'!D:D),"")</f>
        <v/>
      </c>
      <c r="H592" s="53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4" t="str">
        <f t="shared" si="12"/>
        <v/>
      </c>
    </row>
    <row r="593" spans="7:9">
      <c r="G593" s="53" t="str">
        <f>IF(A593="Plan",SUMIF('Control de pagos'!B:B,Descripción!B593,'Control de pagos'!D:D),"")</f>
        <v/>
      </c>
      <c r="H593" s="53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4" t="str">
        <f t="shared" si="12"/>
        <v/>
      </c>
    </row>
    <row r="594" spans="7:9">
      <c r="G594" s="53" t="str">
        <f>IF(A594="Plan",SUMIF('Control de pagos'!B:B,Descripción!B594,'Control de pagos'!D:D),"")</f>
        <v/>
      </c>
      <c r="H594" s="53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4" t="str">
        <f t="shared" si="12"/>
        <v/>
      </c>
    </row>
    <row r="595" spans="7:9">
      <c r="G595" s="53" t="str">
        <f>IF(A595="Plan",SUMIF('Control de pagos'!B:B,Descripción!B595,'Control de pagos'!D:D),"")</f>
        <v/>
      </c>
      <c r="H595" s="53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4" t="str">
        <f t="shared" si="12"/>
        <v/>
      </c>
    </row>
    <row r="596" spans="7:9">
      <c r="G596" s="53" t="str">
        <f>IF(A596="Plan",SUMIF('Control de pagos'!B:B,Descripción!B596,'Control de pagos'!D:D),"")</f>
        <v/>
      </c>
      <c r="H596" s="53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4" t="str">
        <f t="shared" si="12"/>
        <v/>
      </c>
    </row>
    <row r="597" spans="7:9">
      <c r="G597" s="53" t="str">
        <f>IF(A597="Plan",SUMIF('Control de pagos'!B:B,Descripción!B597,'Control de pagos'!D:D),"")</f>
        <v/>
      </c>
      <c r="H597" s="53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4" t="str">
        <f t="shared" ref="I597:I660" si="13">IF(G597="","",G597-H597)</f>
        <v/>
      </c>
    </row>
    <row r="598" spans="7:9">
      <c r="G598" s="53" t="str">
        <f>IF(A598="Plan",SUMIF('Control de pagos'!B:B,Descripción!B598,'Control de pagos'!D:D),"")</f>
        <v/>
      </c>
      <c r="H598" s="53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4" t="str">
        <f t="shared" si="13"/>
        <v/>
      </c>
    </row>
    <row r="599" spans="7:9">
      <c r="G599" s="53" t="str">
        <f>IF(A599="Plan",SUMIF('Control de pagos'!B:B,Descripción!B599,'Control de pagos'!D:D),"")</f>
        <v/>
      </c>
      <c r="H599" s="53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4" t="str">
        <f t="shared" si="13"/>
        <v/>
      </c>
    </row>
    <row r="600" spans="7:9">
      <c r="G600" s="53" t="str">
        <f>IF(A600="Plan",SUMIF('Control de pagos'!B:B,Descripción!B600,'Control de pagos'!D:D),"")</f>
        <v/>
      </c>
      <c r="H600" s="53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4" t="str">
        <f t="shared" si="13"/>
        <v/>
      </c>
    </row>
    <row r="601" spans="7:9">
      <c r="G601" s="53" t="str">
        <f>IF(A601="Plan",SUMIF('Control de pagos'!B:B,Descripción!B601,'Control de pagos'!D:D),"")</f>
        <v/>
      </c>
      <c r="H601" s="53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4" t="str">
        <f t="shared" si="13"/>
        <v/>
      </c>
    </row>
    <row r="602" spans="7:9">
      <c r="G602" s="53" t="str">
        <f>IF(A602="Plan",SUMIF('Control de pagos'!B:B,Descripción!B602,'Control de pagos'!D:D),"")</f>
        <v/>
      </c>
      <c r="H602" s="53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4" t="str">
        <f t="shared" si="13"/>
        <v/>
      </c>
    </row>
    <row r="603" spans="7:9">
      <c r="G603" s="53" t="str">
        <f>IF(A603="Plan",SUMIF('Control de pagos'!B:B,Descripción!B603,'Control de pagos'!D:D),"")</f>
        <v/>
      </c>
      <c r="H603" s="53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4" t="str">
        <f t="shared" si="13"/>
        <v/>
      </c>
    </row>
    <row r="604" spans="7:9">
      <c r="G604" s="53" t="str">
        <f>IF(A604="Plan",SUMIF('Control de pagos'!B:B,Descripción!B604,'Control de pagos'!D:D),"")</f>
        <v/>
      </c>
      <c r="H604" s="53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4" t="str">
        <f t="shared" si="13"/>
        <v/>
      </c>
    </row>
    <row r="605" spans="7:9">
      <c r="G605" s="53" t="str">
        <f>IF(A605="Plan",SUMIF('Control de pagos'!B:B,Descripción!B605,'Control de pagos'!D:D),"")</f>
        <v/>
      </c>
      <c r="H605" s="53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4" t="str">
        <f t="shared" si="13"/>
        <v/>
      </c>
    </row>
    <row r="606" spans="7:9">
      <c r="G606" s="53" t="str">
        <f>IF(A606="Plan",SUMIF('Control de pagos'!B:B,Descripción!B606,'Control de pagos'!D:D),"")</f>
        <v/>
      </c>
      <c r="H606" s="53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4" t="str">
        <f t="shared" si="13"/>
        <v/>
      </c>
    </row>
    <row r="607" spans="7:9">
      <c r="G607" s="53" t="str">
        <f>IF(A607="Plan",SUMIF('Control de pagos'!B:B,Descripción!B607,'Control de pagos'!D:D),"")</f>
        <v/>
      </c>
      <c r="H607" s="53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4" t="str">
        <f t="shared" si="13"/>
        <v/>
      </c>
    </row>
    <row r="608" spans="7:9">
      <c r="G608" s="53" t="str">
        <f>IF(A608="Plan",SUMIF('Control de pagos'!B:B,Descripción!B608,'Control de pagos'!D:D),"")</f>
        <v/>
      </c>
      <c r="H608" s="53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4" t="str">
        <f t="shared" si="13"/>
        <v/>
      </c>
    </row>
    <row r="609" spans="7:9">
      <c r="G609" s="53" t="str">
        <f>IF(A609="Plan",SUMIF('Control de pagos'!B:B,Descripción!B609,'Control de pagos'!D:D),"")</f>
        <v/>
      </c>
      <c r="H609" s="53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4" t="str">
        <f t="shared" si="13"/>
        <v/>
      </c>
    </row>
    <row r="610" spans="7:9">
      <c r="G610" s="53" t="str">
        <f>IF(A610="Plan",SUMIF('Control de pagos'!B:B,Descripción!B610,'Control de pagos'!D:D),"")</f>
        <v/>
      </c>
      <c r="H610" s="53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4" t="str">
        <f t="shared" si="13"/>
        <v/>
      </c>
    </row>
    <row r="611" spans="7:9">
      <c r="G611" s="53" t="str">
        <f>IF(A611="Plan",SUMIF('Control de pagos'!B:B,Descripción!B611,'Control de pagos'!D:D),"")</f>
        <v/>
      </c>
      <c r="H611" s="53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4" t="str">
        <f t="shared" si="13"/>
        <v/>
      </c>
    </row>
    <row r="612" spans="7:9">
      <c r="G612" s="53" t="str">
        <f>IF(A612="Plan",SUMIF('Control de pagos'!B:B,Descripción!B612,'Control de pagos'!D:D),"")</f>
        <v/>
      </c>
      <c r="H612" s="53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4" t="str">
        <f t="shared" si="13"/>
        <v/>
      </c>
    </row>
    <row r="613" spans="7:9">
      <c r="G613" s="53" t="str">
        <f>IF(A613="Plan",SUMIF('Control de pagos'!B:B,Descripción!B613,'Control de pagos'!D:D),"")</f>
        <v/>
      </c>
      <c r="H613" s="53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4" t="str">
        <f t="shared" si="13"/>
        <v/>
      </c>
    </row>
    <row r="614" spans="7:9">
      <c r="G614" s="53" t="str">
        <f>IF(A614="Plan",SUMIF('Control de pagos'!B:B,Descripción!B614,'Control de pagos'!D:D),"")</f>
        <v/>
      </c>
      <c r="H614" s="53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4" t="str">
        <f t="shared" si="13"/>
        <v/>
      </c>
    </row>
    <row r="615" spans="7:9">
      <c r="G615" s="53" t="str">
        <f>IF(A615="Plan",SUMIF('Control de pagos'!B:B,Descripción!B615,'Control de pagos'!D:D),"")</f>
        <v/>
      </c>
      <c r="H615" s="53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4" t="str">
        <f t="shared" si="13"/>
        <v/>
      </c>
    </row>
    <row r="616" spans="7:9">
      <c r="G616" s="53" t="str">
        <f>IF(A616="Plan",SUMIF('Control de pagos'!B:B,Descripción!B616,'Control de pagos'!D:D),"")</f>
        <v/>
      </c>
      <c r="H616" s="53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4" t="str">
        <f t="shared" si="13"/>
        <v/>
      </c>
    </row>
    <row r="617" spans="7:9">
      <c r="G617" s="53" t="str">
        <f>IF(A617="Plan",SUMIF('Control de pagos'!B:B,Descripción!B617,'Control de pagos'!D:D),"")</f>
        <v/>
      </c>
      <c r="H617" s="53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4" t="str">
        <f t="shared" si="13"/>
        <v/>
      </c>
    </row>
    <row r="618" spans="7:9">
      <c r="G618" s="53" t="str">
        <f>IF(A618="Plan",SUMIF('Control de pagos'!B:B,Descripción!B618,'Control de pagos'!D:D),"")</f>
        <v/>
      </c>
      <c r="H618" s="53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4" t="str">
        <f t="shared" si="13"/>
        <v/>
      </c>
    </row>
    <row r="619" spans="7:9">
      <c r="G619" s="53" t="str">
        <f>IF(A619="Plan",SUMIF('Control de pagos'!B:B,Descripción!B619,'Control de pagos'!D:D),"")</f>
        <v/>
      </c>
      <c r="H619" s="53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4" t="str">
        <f t="shared" si="13"/>
        <v/>
      </c>
    </row>
    <row r="620" spans="7:9">
      <c r="G620" s="53" t="str">
        <f>IF(A620="Plan",SUMIF('Control de pagos'!B:B,Descripción!B620,'Control de pagos'!D:D),"")</f>
        <v/>
      </c>
      <c r="H620" s="53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4" t="str">
        <f t="shared" si="13"/>
        <v/>
      </c>
    </row>
    <row r="621" spans="7:9">
      <c r="G621" s="53" t="str">
        <f>IF(A621="Plan",SUMIF('Control de pagos'!B:B,Descripción!B621,'Control de pagos'!D:D),"")</f>
        <v/>
      </c>
      <c r="H621" s="53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4" t="str">
        <f t="shared" si="13"/>
        <v/>
      </c>
    </row>
    <row r="622" spans="7:9">
      <c r="G622" s="53" t="str">
        <f>IF(A622="Plan",SUMIF('Control de pagos'!B:B,Descripción!B622,'Control de pagos'!D:D),"")</f>
        <v/>
      </c>
      <c r="H622" s="53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4" t="str">
        <f t="shared" si="13"/>
        <v/>
      </c>
    </row>
    <row r="623" spans="7:9">
      <c r="G623" s="53" t="str">
        <f>IF(A623="Plan",SUMIF('Control de pagos'!B:B,Descripción!B623,'Control de pagos'!D:D),"")</f>
        <v/>
      </c>
      <c r="H623" s="53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4" t="str">
        <f t="shared" si="13"/>
        <v/>
      </c>
    </row>
    <row r="624" spans="7:9">
      <c r="G624" s="53" t="str">
        <f>IF(A624="Plan",SUMIF('Control de pagos'!B:B,Descripción!B624,'Control de pagos'!D:D),"")</f>
        <v/>
      </c>
      <c r="H624" s="53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4" t="str">
        <f t="shared" si="13"/>
        <v/>
      </c>
    </row>
    <row r="625" spans="7:9">
      <c r="G625" s="53" t="str">
        <f>IF(A625="Plan",SUMIF('Control de pagos'!B:B,Descripción!B625,'Control de pagos'!D:D),"")</f>
        <v/>
      </c>
      <c r="H625" s="53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4" t="str">
        <f t="shared" si="13"/>
        <v/>
      </c>
    </row>
    <row r="626" spans="7:9">
      <c r="G626" s="53" t="str">
        <f>IF(A626="Plan",SUMIF('Control de pagos'!B:B,Descripción!B626,'Control de pagos'!D:D),"")</f>
        <v/>
      </c>
      <c r="H626" s="53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4" t="str">
        <f t="shared" si="13"/>
        <v/>
      </c>
    </row>
    <row r="627" spans="7:9">
      <c r="G627" s="53" t="str">
        <f>IF(A627="Plan",SUMIF('Control de pagos'!B:B,Descripción!B627,'Control de pagos'!D:D),"")</f>
        <v/>
      </c>
      <c r="H627" s="53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4" t="str">
        <f t="shared" si="13"/>
        <v/>
      </c>
    </row>
    <row r="628" spans="7:9">
      <c r="G628" s="53" t="str">
        <f>IF(A628="Plan",SUMIF('Control de pagos'!B:B,Descripción!B628,'Control de pagos'!D:D),"")</f>
        <v/>
      </c>
      <c r="H628" s="53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4" t="str">
        <f t="shared" si="13"/>
        <v/>
      </c>
    </row>
    <row r="629" spans="7:9">
      <c r="G629" s="53" t="str">
        <f>IF(A629="Plan",SUMIF('Control de pagos'!B:B,Descripción!B629,'Control de pagos'!D:D),"")</f>
        <v/>
      </c>
      <c r="H629" s="53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4" t="str">
        <f t="shared" si="13"/>
        <v/>
      </c>
    </row>
    <row r="630" spans="7:9">
      <c r="G630" s="53" t="str">
        <f>IF(A630="Plan",SUMIF('Control de pagos'!B:B,Descripción!B630,'Control de pagos'!D:D),"")</f>
        <v/>
      </c>
      <c r="H630" s="53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4" t="str">
        <f t="shared" si="13"/>
        <v/>
      </c>
    </row>
    <row r="631" spans="7:9">
      <c r="G631" s="53" t="str">
        <f>IF(A631="Plan",SUMIF('Control de pagos'!B:B,Descripción!B631,'Control de pagos'!D:D),"")</f>
        <v/>
      </c>
      <c r="H631" s="53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4" t="str">
        <f t="shared" si="13"/>
        <v/>
      </c>
    </row>
    <row r="632" spans="7:9">
      <c r="G632" s="53" t="str">
        <f>IF(A632="Plan",SUMIF('Control de pagos'!B:B,Descripción!B632,'Control de pagos'!D:D),"")</f>
        <v/>
      </c>
      <c r="H632" s="53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4" t="str">
        <f t="shared" si="13"/>
        <v/>
      </c>
    </row>
    <row r="633" spans="7:9">
      <c r="G633" s="53" t="str">
        <f>IF(A633="Plan",SUMIF('Control de pagos'!B:B,Descripción!B633,'Control de pagos'!D:D),"")</f>
        <v/>
      </c>
      <c r="H633" s="53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4" t="str">
        <f t="shared" si="13"/>
        <v/>
      </c>
    </row>
    <row r="634" spans="7:9">
      <c r="G634" s="53" t="str">
        <f>IF(A634="Plan",SUMIF('Control de pagos'!B:B,Descripción!B634,'Control de pagos'!D:D),"")</f>
        <v/>
      </c>
      <c r="H634" s="53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4" t="str">
        <f t="shared" si="13"/>
        <v/>
      </c>
    </row>
    <row r="635" spans="7:9">
      <c r="G635" s="53" t="str">
        <f>IF(A635="Plan",SUMIF('Control de pagos'!B:B,Descripción!B635,'Control de pagos'!D:D),"")</f>
        <v/>
      </c>
      <c r="H635" s="53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4" t="str">
        <f t="shared" si="13"/>
        <v/>
      </c>
    </row>
    <row r="636" spans="7:9">
      <c r="G636" s="53" t="str">
        <f>IF(A636="Plan",SUMIF('Control de pagos'!B:B,Descripción!B636,'Control de pagos'!D:D),"")</f>
        <v/>
      </c>
      <c r="H636" s="53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4" t="str">
        <f t="shared" si="13"/>
        <v/>
      </c>
    </row>
    <row r="637" spans="7:9">
      <c r="G637" s="53" t="str">
        <f>IF(A637="Plan",SUMIF('Control de pagos'!B:B,Descripción!B637,'Control de pagos'!D:D),"")</f>
        <v/>
      </c>
      <c r="H637" s="53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4" t="str">
        <f t="shared" si="13"/>
        <v/>
      </c>
    </row>
    <row r="638" spans="7:9">
      <c r="G638" s="53" t="str">
        <f>IF(A638="Plan",SUMIF('Control de pagos'!B:B,Descripción!B638,'Control de pagos'!D:D),"")</f>
        <v/>
      </c>
      <c r="H638" s="53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4" t="str">
        <f t="shared" si="13"/>
        <v/>
      </c>
    </row>
    <row r="639" spans="7:9">
      <c r="G639" s="53" t="str">
        <f>IF(A639="Plan",SUMIF('Control de pagos'!B:B,Descripción!B639,'Control de pagos'!D:D),"")</f>
        <v/>
      </c>
      <c r="H639" s="53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4" t="str">
        <f t="shared" si="13"/>
        <v/>
      </c>
    </row>
    <row r="640" spans="7:9">
      <c r="G640" s="53" t="str">
        <f>IF(A640="Plan",SUMIF('Control de pagos'!B:B,Descripción!B640,'Control de pagos'!D:D),"")</f>
        <v/>
      </c>
      <c r="H640" s="53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4" t="str">
        <f t="shared" si="13"/>
        <v/>
      </c>
    </row>
    <row r="641" spans="7:9">
      <c r="G641" s="53" t="str">
        <f>IF(A641="Plan",SUMIF('Control de pagos'!B:B,Descripción!B641,'Control de pagos'!D:D),"")</f>
        <v/>
      </c>
      <c r="H641" s="53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4" t="str">
        <f t="shared" si="13"/>
        <v/>
      </c>
    </row>
    <row r="642" spans="7:9">
      <c r="G642" s="53" t="str">
        <f>IF(A642="Plan",SUMIF('Control de pagos'!B:B,Descripción!B642,'Control de pagos'!D:D),"")</f>
        <v/>
      </c>
      <c r="H642" s="53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4" t="str">
        <f t="shared" si="13"/>
        <v/>
      </c>
    </row>
    <row r="643" spans="7:9">
      <c r="G643" s="53" t="str">
        <f>IF(A643="Plan",SUMIF('Control de pagos'!B:B,Descripción!B643,'Control de pagos'!D:D),"")</f>
        <v/>
      </c>
      <c r="H643" s="53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4" t="str">
        <f t="shared" si="13"/>
        <v/>
      </c>
    </row>
    <row r="644" spans="7:9">
      <c r="G644" s="53" t="str">
        <f>IF(A644="Plan",SUMIF('Control de pagos'!B:B,Descripción!B644,'Control de pagos'!D:D),"")</f>
        <v/>
      </c>
      <c r="H644" s="53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4" t="str">
        <f t="shared" si="13"/>
        <v/>
      </c>
    </row>
    <row r="645" spans="7:9">
      <c r="G645" s="53" t="str">
        <f>IF(A645="Plan",SUMIF('Control de pagos'!B:B,Descripción!B645,'Control de pagos'!D:D),"")</f>
        <v/>
      </c>
      <c r="H645" s="53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4" t="str">
        <f t="shared" si="13"/>
        <v/>
      </c>
    </row>
    <row r="646" spans="7:9">
      <c r="G646" s="53" t="str">
        <f>IF(A646="Plan",SUMIF('Control de pagos'!B:B,Descripción!B646,'Control de pagos'!D:D),"")</f>
        <v/>
      </c>
      <c r="H646" s="53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4" t="str">
        <f t="shared" si="13"/>
        <v/>
      </c>
    </row>
    <row r="647" spans="7:9">
      <c r="G647" s="53" t="str">
        <f>IF(A647="Plan",SUMIF('Control de pagos'!B:B,Descripción!B647,'Control de pagos'!D:D),"")</f>
        <v/>
      </c>
      <c r="H647" s="53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4" t="str">
        <f t="shared" si="13"/>
        <v/>
      </c>
    </row>
    <row r="648" spans="7:9">
      <c r="G648" s="53" t="str">
        <f>IF(A648="Plan",SUMIF('Control de pagos'!B:B,Descripción!B648,'Control de pagos'!D:D),"")</f>
        <v/>
      </c>
      <c r="H648" s="53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4" t="str">
        <f t="shared" si="13"/>
        <v/>
      </c>
    </row>
    <row r="649" spans="7:9">
      <c r="G649" s="53" t="str">
        <f>IF(A649="Plan",SUMIF('Control de pagos'!B:B,Descripción!B649,'Control de pagos'!D:D),"")</f>
        <v/>
      </c>
      <c r="H649" s="53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4" t="str">
        <f t="shared" si="13"/>
        <v/>
      </c>
    </row>
    <row r="650" spans="7:9">
      <c r="G650" s="53" t="str">
        <f>IF(A650="Plan",SUMIF('Control de pagos'!B:B,Descripción!B650,'Control de pagos'!D:D),"")</f>
        <v/>
      </c>
      <c r="H650" s="53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4" t="str">
        <f t="shared" si="13"/>
        <v/>
      </c>
    </row>
    <row r="651" spans="7:9">
      <c r="G651" s="53" t="str">
        <f>IF(A651="Plan",SUMIF('Control de pagos'!B:B,Descripción!B651,'Control de pagos'!D:D),"")</f>
        <v/>
      </c>
      <c r="H651" s="53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4" t="str">
        <f t="shared" si="13"/>
        <v/>
      </c>
    </row>
    <row r="652" spans="7:9">
      <c r="G652" s="53" t="str">
        <f>IF(A652="Plan",SUMIF('Control de pagos'!B:B,Descripción!B652,'Control de pagos'!D:D),"")</f>
        <v/>
      </c>
      <c r="H652" s="53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4" t="str">
        <f t="shared" si="13"/>
        <v/>
      </c>
    </row>
    <row r="653" spans="7:9">
      <c r="G653" s="53" t="str">
        <f>IF(A653="Plan",SUMIF('Control de pagos'!B:B,Descripción!B653,'Control de pagos'!D:D),"")</f>
        <v/>
      </c>
      <c r="H653" s="53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4" t="str">
        <f t="shared" si="13"/>
        <v/>
      </c>
    </row>
    <row r="654" spans="7:9">
      <c r="G654" s="53" t="str">
        <f>IF(A654="Plan",SUMIF('Control de pagos'!B:B,Descripción!B654,'Control de pagos'!D:D),"")</f>
        <v/>
      </c>
      <c r="H654" s="53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4" t="str">
        <f t="shared" si="13"/>
        <v/>
      </c>
    </row>
    <row r="655" spans="7:9">
      <c r="G655" s="53" t="str">
        <f>IF(A655="Plan",SUMIF('Control de pagos'!B:B,Descripción!B655,'Control de pagos'!D:D),"")</f>
        <v/>
      </c>
      <c r="H655" s="53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4" t="str">
        <f t="shared" si="13"/>
        <v/>
      </c>
    </row>
    <row r="656" spans="7:9">
      <c r="G656" s="53" t="str">
        <f>IF(A656="Plan",SUMIF('Control de pagos'!B:B,Descripción!B656,'Control de pagos'!D:D),"")</f>
        <v/>
      </c>
      <c r="H656" s="53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4" t="str">
        <f t="shared" si="13"/>
        <v/>
      </c>
    </row>
    <row r="657" spans="7:9">
      <c r="G657" s="53" t="str">
        <f>IF(A657="Plan",SUMIF('Control de pagos'!B:B,Descripción!B657,'Control de pagos'!D:D),"")</f>
        <v/>
      </c>
      <c r="H657" s="53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4" t="str">
        <f t="shared" si="13"/>
        <v/>
      </c>
    </row>
    <row r="658" spans="7:9">
      <c r="G658" s="53" t="str">
        <f>IF(A658="Plan",SUMIF('Control de pagos'!B:B,Descripción!B658,'Control de pagos'!D:D),"")</f>
        <v/>
      </c>
      <c r="H658" s="53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4" t="str">
        <f t="shared" si="13"/>
        <v/>
      </c>
    </row>
    <row r="659" spans="7:9">
      <c r="G659" s="53" t="str">
        <f>IF(A659="Plan",SUMIF('Control de pagos'!B:B,Descripción!B659,'Control de pagos'!D:D),"")</f>
        <v/>
      </c>
      <c r="H659" s="53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4" t="str">
        <f t="shared" si="13"/>
        <v/>
      </c>
    </row>
    <row r="660" spans="7:9">
      <c r="G660" s="53" t="str">
        <f>IF(A660="Plan",SUMIF('Control de pagos'!B:B,Descripción!B660,'Control de pagos'!D:D),"")</f>
        <v/>
      </c>
      <c r="H660" s="53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4" t="str">
        <f t="shared" si="13"/>
        <v/>
      </c>
    </row>
    <row r="661" spans="7:9">
      <c r="G661" s="53" t="str">
        <f>IF(A661="Plan",SUMIF('Control de pagos'!B:B,Descripción!B661,'Control de pagos'!D:D),"")</f>
        <v/>
      </c>
      <c r="H661" s="53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4" t="str">
        <f t="shared" ref="I661:I711" si="14">IF(G661="","",G661-H661)</f>
        <v/>
      </c>
    </row>
    <row r="662" spans="7:9">
      <c r="G662" s="53" t="str">
        <f>IF(A662="Plan",SUMIF('Control de pagos'!B:B,Descripción!B662,'Control de pagos'!D:D),"")</f>
        <v/>
      </c>
      <c r="H662" s="53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4" t="str">
        <f t="shared" si="14"/>
        <v/>
      </c>
    </row>
    <row r="663" spans="7:9">
      <c r="G663" s="53" t="str">
        <f>IF(A663="Plan",SUMIF('Control de pagos'!B:B,Descripción!B663,'Control de pagos'!D:D),"")</f>
        <v/>
      </c>
      <c r="H663" s="53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4" t="str">
        <f t="shared" si="14"/>
        <v/>
      </c>
    </row>
    <row r="664" spans="7:9">
      <c r="G664" s="53" t="str">
        <f>IF(A664="Plan",SUMIF('Control de pagos'!B:B,Descripción!B664,'Control de pagos'!D:D),"")</f>
        <v/>
      </c>
      <c r="H664" s="53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4" t="str">
        <f t="shared" si="14"/>
        <v/>
      </c>
    </row>
    <row r="665" spans="7:9">
      <c r="G665" s="53" t="str">
        <f>IF(A665="Plan",SUMIF('Control de pagos'!B:B,Descripción!B665,'Control de pagos'!D:D),"")</f>
        <v/>
      </c>
      <c r="H665" s="53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4" t="str">
        <f t="shared" si="14"/>
        <v/>
      </c>
    </row>
    <row r="666" spans="7:9">
      <c r="G666" s="53" t="str">
        <f>IF(A666="Plan",SUMIF('Control de pagos'!B:B,Descripción!B666,'Control de pagos'!D:D),"")</f>
        <v/>
      </c>
      <c r="H666" s="53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4" t="str">
        <f t="shared" si="14"/>
        <v/>
      </c>
    </row>
    <row r="667" spans="7:9">
      <c r="G667" s="53" t="str">
        <f>IF(A667="Plan",SUMIF('Control de pagos'!B:B,Descripción!B667,'Control de pagos'!D:D),"")</f>
        <v/>
      </c>
      <c r="H667" s="53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4" t="str">
        <f t="shared" si="14"/>
        <v/>
      </c>
    </row>
    <row r="668" spans="7:9">
      <c r="G668" s="53" t="str">
        <f>IF(A668="Plan",SUMIF('Control de pagos'!B:B,Descripción!B668,'Control de pagos'!D:D),"")</f>
        <v/>
      </c>
      <c r="H668" s="53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4" t="str">
        <f t="shared" si="14"/>
        <v/>
      </c>
    </row>
    <row r="669" spans="7:9">
      <c r="G669" s="53" t="str">
        <f>IF(A669="Plan",SUMIF('Control de pagos'!B:B,Descripción!B669,'Control de pagos'!D:D),"")</f>
        <v/>
      </c>
      <c r="H669" s="53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4" t="str">
        <f t="shared" si="14"/>
        <v/>
      </c>
    </row>
    <row r="670" spans="7:9">
      <c r="G670" s="53" t="str">
        <f>IF(A670="Plan",SUMIF('Control de pagos'!B:B,Descripción!B670,'Control de pagos'!D:D),"")</f>
        <v/>
      </c>
      <c r="H670" s="53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4" t="str">
        <f t="shared" si="14"/>
        <v/>
      </c>
    </row>
    <row r="671" spans="7:9">
      <c r="G671" s="53" t="str">
        <f>IF(A671="Plan",SUMIF('Control de pagos'!B:B,Descripción!B671,'Control de pagos'!D:D),"")</f>
        <v/>
      </c>
      <c r="H671" s="53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4" t="str">
        <f t="shared" si="14"/>
        <v/>
      </c>
    </row>
    <row r="672" spans="7:9">
      <c r="G672" s="53" t="str">
        <f>IF(A672="Plan",SUMIF('Control de pagos'!B:B,Descripción!B672,'Control de pagos'!D:D),"")</f>
        <v/>
      </c>
      <c r="H672" s="53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4" t="str">
        <f t="shared" si="14"/>
        <v/>
      </c>
    </row>
    <row r="673" spans="7:9">
      <c r="G673" s="53" t="str">
        <f>IF(A673="Plan",SUMIF('Control de pagos'!B:B,Descripción!B673,'Control de pagos'!D:D),"")</f>
        <v/>
      </c>
      <c r="H673" s="53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4" t="str">
        <f t="shared" si="14"/>
        <v/>
      </c>
    </row>
    <row r="674" spans="7:9">
      <c r="G674" s="53" t="str">
        <f>IF(A674="Plan",SUMIF('Control de pagos'!B:B,Descripción!B674,'Control de pagos'!D:D),"")</f>
        <v/>
      </c>
      <c r="H674" s="53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4" t="str">
        <f t="shared" si="14"/>
        <v/>
      </c>
    </row>
    <row r="675" spans="7:9">
      <c r="G675" s="53" t="str">
        <f>IF(A675="Plan",SUMIF('Control de pagos'!B:B,Descripción!B675,'Control de pagos'!D:D),"")</f>
        <v/>
      </c>
      <c r="H675" s="53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4" t="str">
        <f t="shared" si="14"/>
        <v/>
      </c>
    </row>
    <row r="676" spans="7:9">
      <c r="G676" s="53" t="str">
        <f>IF(A676="Plan",SUMIF('Control de pagos'!B:B,Descripción!B676,'Control de pagos'!D:D),"")</f>
        <v/>
      </c>
      <c r="H676" s="53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4" t="str">
        <f t="shared" si="14"/>
        <v/>
      </c>
    </row>
    <row r="677" spans="7:9">
      <c r="G677" s="53" t="str">
        <f>IF(A677="Plan",SUMIF('Control de pagos'!B:B,Descripción!B677,'Control de pagos'!D:D),"")</f>
        <v/>
      </c>
      <c r="H677" s="53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4" t="str">
        <f t="shared" si="14"/>
        <v/>
      </c>
    </row>
    <row r="678" spans="7:9">
      <c r="G678" s="53" t="str">
        <f>IF(A678="Plan",SUMIF('Control de pagos'!B:B,Descripción!B678,'Control de pagos'!D:D),"")</f>
        <v/>
      </c>
      <c r="H678" s="53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4" t="str">
        <f t="shared" si="14"/>
        <v/>
      </c>
    </row>
    <row r="679" spans="7:9">
      <c r="G679" s="53" t="str">
        <f>IF(A679="Plan",SUMIF('Control de pagos'!B:B,Descripción!B679,'Control de pagos'!D:D),"")</f>
        <v/>
      </c>
      <c r="H679" s="53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4" t="str">
        <f t="shared" si="14"/>
        <v/>
      </c>
    </row>
    <row r="680" spans="7:9">
      <c r="G680" s="53" t="str">
        <f>IF(A680="Plan",SUMIF('Control de pagos'!B:B,Descripción!B680,'Control de pagos'!D:D),"")</f>
        <v/>
      </c>
      <c r="H680" s="53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4" t="str">
        <f t="shared" si="14"/>
        <v/>
      </c>
    </row>
    <row r="681" spans="7:9">
      <c r="G681" s="53" t="str">
        <f>IF(A681="Plan",SUMIF('Control de pagos'!B:B,Descripción!B681,'Control de pagos'!D:D),"")</f>
        <v/>
      </c>
      <c r="H681" s="53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4" t="str">
        <f t="shared" si="14"/>
        <v/>
      </c>
    </row>
    <row r="682" spans="7:9">
      <c r="G682" s="53" t="str">
        <f>IF(A682="Plan",SUMIF('Control de pagos'!B:B,Descripción!B682,'Control de pagos'!D:D),"")</f>
        <v/>
      </c>
      <c r="H682" s="53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4" t="str">
        <f t="shared" si="14"/>
        <v/>
      </c>
    </row>
    <row r="683" spans="7:9">
      <c r="G683" s="53" t="str">
        <f>IF(A683="Plan",SUMIF('Control de pagos'!B:B,Descripción!B683,'Control de pagos'!D:D),"")</f>
        <v/>
      </c>
      <c r="H683" s="53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4" t="str">
        <f t="shared" si="14"/>
        <v/>
      </c>
    </row>
    <row r="684" spans="7:9">
      <c r="G684" s="53" t="str">
        <f>IF(A684="Plan",SUMIF('Control de pagos'!B:B,Descripción!B684,'Control de pagos'!D:D),"")</f>
        <v/>
      </c>
      <c r="H684" s="53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4" t="str">
        <f t="shared" si="14"/>
        <v/>
      </c>
    </row>
    <row r="685" spans="7:9">
      <c r="G685" s="53" t="str">
        <f>IF(A685="Plan",SUMIF('Control de pagos'!B:B,Descripción!B685,'Control de pagos'!D:D),"")</f>
        <v/>
      </c>
      <c r="H685" s="53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4" t="str">
        <f t="shared" si="14"/>
        <v/>
      </c>
    </row>
    <row r="686" spans="7:9">
      <c r="G686" s="53" t="str">
        <f>IF(A686="Plan",SUMIF('Control de pagos'!B:B,Descripción!B686,'Control de pagos'!D:D),"")</f>
        <v/>
      </c>
      <c r="H686" s="53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4" t="str">
        <f t="shared" si="14"/>
        <v/>
      </c>
    </row>
    <row r="687" spans="7:9">
      <c r="G687" s="53" t="str">
        <f>IF(A687="Plan",SUMIF('Control de pagos'!B:B,Descripción!B687,'Control de pagos'!D:D),"")</f>
        <v/>
      </c>
      <c r="H687" s="53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4" t="str">
        <f t="shared" si="14"/>
        <v/>
      </c>
    </row>
    <row r="688" spans="7:9">
      <c r="G688" s="53" t="str">
        <f>IF(A688="Plan",SUMIF('Control de pagos'!B:B,Descripción!B688,'Control de pagos'!D:D),"")</f>
        <v/>
      </c>
      <c r="H688" s="53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4" t="str">
        <f t="shared" si="14"/>
        <v/>
      </c>
    </row>
    <row r="689" spans="7:9">
      <c r="G689" s="53" t="str">
        <f>IF(A689="Plan",SUMIF('Control de pagos'!B:B,Descripción!B689,'Control de pagos'!D:D),"")</f>
        <v/>
      </c>
      <c r="H689" s="53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4" t="str">
        <f t="shared" si="14"/>
        <v/>
      </c>
    </row>
    <row r="690" spans="7:9">
      <c r="G690" s="53" t="str">
        <f>IF(A690="Plan",SUMIF('Control de pagos'!B:B,Descripción!B690,'Control de pagos'!D:D),"")</f>
        <v/>
      </c>
      <c r="H690" s="53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4" t="str">
        <f t="shared" si="14"/>
        <v/>
      </c>
    </row>
    <row r="691" spans="7:9">
      <c r="G691" s="53" t="str">
        <f>IF(A691="Plan",SUMIF('Control de pagos'!B:B,Descripción!B691,'Control de pagos'!D:D),"")</f>
        <v/>
      </c>
      <c r="H691" s="53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4" t="str">
        <f t="shared" si="14"/>
        <v/>
      </c>
    </row>
    <row r="692" spans="7:9">
      <c r="G692" s="53" t="str">
        <f>IF(A692="Plan",SUMIF('Control de pagos'!B:B,Descripción!B692,'Control de pagos'!D:D),"")</f>
        <v/>
      </c>
      <c r="H692" s="53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4" t="str">
        <f t="shared" si="14"/>
        <v/>
      </c>
    </row>
    <row r="693" spans="7:9">
      <c r="G693" s="53" t="str">
        <f>IF(A693="Plan",SUMIF('Control de pagos'!B:B,Descripción!B693,'Control de pagos'!D:D),"")</f>
        <v/>
      </c>
      <c r="H693" s="53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4" t="str">
        <f t="shared" si="14"/>
        <v/>
      </c>
    </row>
    <row r="694" spans="7:9">
      <c r="G694" s="53" t="str">
        <f>IF(A694="Plan",SUMIF('Control de pagos'!B:B,Descripción!B694,'Control de pagos'!D:D),"")</f>
        <v/>
      </c>
      <c r="H694" s="53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4" t="str">
        <f t="shared" si="14"/>
        <v/>
      </c>
    </row>
    <row r="695" spans="7:9">
      <c r="G695" s="53" t="str">
        <f>IF(A695="Plan",SUMIF('Control de pagos'!B:B,Descripción!B695,'Control de pagos'!D:D),"")</f>
        <v/>
      </c>
      <c r="H695" s="53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4" t="str">
        <f t="shared" si="14"/>
        <v/>
      </c>
    </row>
    <row r="696" spans="7:9">
      <c r="G696" s="53" t="str">
        <f>IF(A696="Plan",SUMIF('Control de pagos'!B:B,Descripción!B696,'Control de pagos'!D:D),"")</f>
        <v/>
      </c>
      <c r="H696" s="53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4" t="str">
        <f t="shared" si="14"/>
        <v/>
      </c>
    </row>
    <row r="697" spans="7:9">
      <c r="G697" s="53" t="str">
        <f>IF(A697="Plan",SUMIF('Control de pagos'!B:B,Descripción!B697,'Control de pagos'!D:D),"")</f>
        <v/>
      </c>
      <c r="H697" s="53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4" t="str">
        <f t="shared" si="14"/>
        <v/>
      </c>
    </row>
    <row r="698" spans="7:9">
      <c r="G698" s="53" t="str">
        <f>IF(A698="Plan",SUMIF('Control de pagos'!B:B,Descripción!B698,'Control de pagos'!D:D),"")</f>
        <v/>
      </c>
      <c r="H698" s="53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4" t="str">
        <f t="shared" si="14"/>
        <v/>
      </c>
    </row>
    <row r="699" spans="7:9">
      <c r="G699" s="53" t="str">
        <f>IF(A699="Plan",SUMIF('Control de pagos'!B:B,Descripción!B699,'Control de pagos'!D:D),"")</f>
        <v/>
      </c>
      <c r="H699" s="53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4" t="str">
        <f t="shared" si="14"/>
        <v/>
      </c>
    </row>
    <row r="700" spans="7:9">
      <c r="G700" s="53" t="str">
        <f>IF(A700="Plan",SUMIF('Control de pagos'!B:B,Descripción!B700,'Control de pagos'!D:D),"")</f>
        <v/>
      </c>
      <c r="H700" s="53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4" t="str">
        <f t="shared" si="14"/>
        <v/>
      </c>
    </row>
    <row r="701" spans="7:9">
      <c r="G701" s="53" t="str">
        <f>IF(A701="Plan",SUMIF('Control de pagos'!B:B,Descripción!B701,'Control de pagos'!D:D),"")</f>
        <v/>
      </c>
      <c r="H701" s="53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4" t="str">
        <f t="shared" si="14"/>
        <v/>
      </c>
    </row>
    <row r="702" spans="7:9">
      <c r="G702" s="53" t="str">
        <f>IF(A702="Plan",SUMIF('Control de pagos'!B:B,Descripción!B702,'Control de pagos'!D:D),"")</f>
        <v/>
      </c>
      <c r="H702" s="53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4" t="str">
        <f t="shared" si="14"/>
        <v/>
      </c>
    </row>
    <row r="703" spans="7:9">
      <c r="G703" s="53" t="str">
        <f>IF(A703="Plan",SUMIF('Control de pagos'!B:B,Descripción!B703,'Control de pagos'!D:D),"")</f>
        <v/>
      </c>
      <c r="H703" s="53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4" t="str">
        <f t="shared" si="14"/>
        <v/>
      </c>
    </row>
    <row r="704" spans="7:9">
      <c r="G704" s="53" t="str">
        <f>IF(A704="Plan",SUMIF('Control de pagos'!B:B,Descripción!B704,'Control de pagos'!D:D),"")</f>
        <v/>
      </c>
      <c r="H704" s="53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4" t="str">
        <f t="shared" si="14"/>
        <v/>
      </c>
    </row>
    <row r="705" spans="7:9">
      <c r="G705" s="53" t="str">
        <f>IF(A705="Plan",SUMIF('Control de pagos'!B:B,Descripción!B705,'Control de pagos'!D:D),"")</f>
        <v/>
      </c>
      <c r="H705" s="53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4" t="str">
        <f t="shared" si="14"/>
        <v/>
      </c>
    </row>
    <row r="706" spans="7:9">
      <c r="G706" s="53" t="str">
        <f>IF(A706="Plan",SUMIF('Control de pagos'!B:B,Descripción!B706,'Control de pagos'!D:D),"")</f>
        <v/>
      </c>
      <c r="H706" s="53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4" t="str">
        <f t="shared" si="14"/>
        <v/>
      </c>
    </row>
    <row r="707" spans="7:9">
      <c r="G707" s="53" t="str">
        <f>IF(A707="Plan",SUMIF('Control de pagos'!B:B,Descripción!B707,'Control de pagos'!D:D),"")</f>
        <v/>
      </c>
      <c r="H707" s="53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4" t="str">
        <f t="shared" si="14"/>
        <v/>
      </c>
    </row>
    <row r="708" spans="7:9">
      <c r="G708" s="53" t="str">
        <f>IF(A708="Plan",SUMIF('Control de pagos'!B:B,Descripción!B708,'Control de pagos'!D:D),"")</f>
        <v/>
      </c>
      <c r="H708" s="53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4" t="str">
        <f t="shared" si="14"/>
        <v/>
      </c>
    </row>
    <row r="709" spans="7:9">
      <c r="G709" s="53" t="str">
        <f>IF(A709="Plan",SUMIF('Control de pagos'!B:B,Descripción!B709,'Control de pagos'!D:D),"")</f>
        <v/>
      </c>
      <c r="H709" s="53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4" t="str">
        <f t="shared" si="14"/>
        <v/>
      </c>
    </row>
    <row r="710" spans="7:9">
      <c r="G710" s="53" t="str">
        <f>IF(A710="Plan",SUMIF('Control de pagos'!B:B,Descripción!B710,'Control de pagos'!D:D),"")</f>
        <v/>
      </c>
      <c r="H710" s="53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4" t="str">
        <f t="shared" si="14"/>
        <v/>
      </c>
    </row>
    <row r="711" spans="7:9">
      <c r="G711" s="53" t="str">
        <f>IF(A711="Plan",SUMIF('Control de pagos'!B:B,Descripción!B711,'Control de pagos'!D:D),"")</f>
        <v/>
      </c>
      <c r="H711" s="53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4" t="str">
        <f t="shared" si="14"/>
        <v/>
      </c>
    </row>
  </sheetData>
  <sheetProtection formatCells="0" formatColumns="0" formatRows="0"/>
  <mergeCells count="141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46"/>
  <sheetViews>
    <sheetView zoomScale="85" zoomScaleNormal="85" workbookViewId="0">
      <pane ySplit="3" topLeftCell="A248" activePane="bottomLeft" state="frozen"/>
      <selection pane="bottomLeft" activeCell="A251" sqref="A25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61" t="s">
        <v>12</v>
      </c>
      <c r="C1" s="261"/>
      <c r="D1" s="261"/>
      <c r="E1" s="261"/>
      <c r="F1" s="261"/>
      <c r="G1" s="261"/>
      <c r="H1" s="261"/>
      <c r="I1" s="261"/>
      <c r="J1" s="261"/>
      <c r="K1" s="261"/>
      <c r="O1" s="262" t="s">
        <v>17</v>
      </c>
      <c r="P1" s="262"/>
      <c r="Q1" s="262"/>
      <c r="R1" s="262"/>
      <c r="S1" s="262"/>
      <c r="T1" s="262"/>
      <c r="U1" s="262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3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3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4" t="s">
        <v>0</v>
      </c>
      <c r="C5" s="84" t="s">
        <v>1</v>
      </c>
      <c r="D5" s="84" t="s">
        <v>2</v>
      </c>
      <c r="E5" s="84" t="s">
        <v>3</v>
      </c>
      <c r="F5" s="84" t="s">
        <v>4</v>
      </c>
      <c r="G5" s="84" t="s">
        <v>5</v>
      </c>
      <c r="H5" s="84" t="s">
        <v>6</v>
      </c>
      <c r="I5" s="84" t="s">
        <v>7</v>
      </c>
      <c r="J5" s="84" t="s">
        <v>8</v>
      </c>
      <c r="K5" s="84" t="s">
        <v>9</v>
      </c>
      <c r="N5" s="3" t="s">
        <v>75</v>
      </c>
      <c r="O5" s="84" t="s">
        <v>13</v>
      </c>
      <c r="P5" s="84" t="s">
        <v>14</v>
      </c>
      <c r="Q5" s="84" t="s">
        <v>3</v>
      </c>
      <c r="R5" s="84" t="s">
        <v>4</v>
      </c>
      <c r="S5" s="84" t="s">
        <v>5</v>
      </c>
      <c r="T5" s="84" t="s">
        <v>15</v>
      </c>
      <c r="U5" s="84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4">
        <v>2011</v>
      </c>
      <c r="C6" s="74"/>
      <c r="D6" s="74"/>
      <c r="E6" s="75" t="s">
        <v>81</v>
      </c>
      <c r="F6" s="75" t="s">
        <v>10</v>
      </c>
      <c r="G6" s="75" t="s">
        <v>10</v>
      </c>
      <c r="H6" s="76">
        <v>41046</v>
      </c>
      <c r="I6" s="77">
        <v>9833.18</v>
      </c>
      <c r="J6" s="78">
        <v>0</v>
      </c>
      <c r="K6" s="77">
        <v>9833.18</v>
      </c>
      <c r="N6" s="3" t="s">
        <v>75</v>
      </c>
      <c r="O6" s="74">
        <v>1</v>
      </c>
      <c r="P6" s="78">
        <v>46.44</v>
      </c>
      <c r="Q6" s="75" t="s">
        <v>81</v>
      </c>
      <c r="R6" s="75" t="s">
        <v>10</v>
      </c>
      <c r="S6" s="75" t="s">
        <v>10</v>
      </c>
      <c r="T6" s="74" t="s">
        <v>88</v>
      </c>
      <c r="U6" s="74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79">
        <v>2011</v>
      </c>
      <c r="C7" s="79"/>
      <c r="D7" s="79"/>
      <c r="E7" s="80" t="s">
        <v>81</v>
      </c>
      <c r="F7" s="80" t="s">
        <v>10</v>
      </c>
      <c r="G7" s="80" t="s">
        <v>82</v>
      </c>
      <c r="H7" s="81">
        <v>41451</v>
      </c>
      <c r="I7" s="82">
        <v>3923.44</v>
      </c>
      <c r="J7" s="83">
        <v>0</v>
      </c>
      <c r="K7" s="82">
        <v>3923.44</v>
      </c>
      <c r="N7" s="3" t="s">
        <v>75</v>
      </c>
      <c r="O7" s="79">
        <v>1</v>
      </c>
      <c r="P7" s="83">
        <v>40.71</v>
      </c>
      <c r="Q7" s="80" t="s">
        <v>83</v>
      </c>
      <c r="R7" s="80" t="s">
        <v>10</v>
      </c>
      <c r="S7" s="80" t="s">
        <v>10</v>
      </c>
      <c r="T7" s="79" t="s">
        <v>90</v>
      </c>
      <c r="U7" s="79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79">
        <v>2012</v>
      </c>
      <c r="C8" s="79">
        <v>5</v>
      </c>
      <c r="D8" s="79"/>
      <c r="E8" s="80" t="s">
        <v>83</v>
      </c>
      <c r="F8" s="80" t="s">
        <v>10</v>
      </c>
      <c r="G8" s="80" t="s">
        <v>10</v>
      </c>
      <c r="H8" s="81">
        <v>41082</v>
      </c>
      <c r="I8" s="82">
        <v>25179.360000000001</v>
      </c>
      <c r="J8" s="82">
        <v>17550.02</v>
      </c>
      <c r="K8" s="82">
        <v>7629.34</v>
      </c>
      <c r="N8" s="3" t="s">
        <v>75</v>
      </c>
      <c r="O8" s="79">
        <v>1</v>
      </c>
      <c r="P8" s="83">
        <v>294.81</v>
      </c>
      <c r="Q8" s="80" t="s">
        <v>11</v>
      </c>
      <c r="R8" s="80" t="s">
        <v>10</v>
      </c>
      <c r="S8" s="80" t="s">
        <v>10</v>
      </c>
      <c r="T8" s="79" t="s">
        <v>91</v>
      </c>
      <c r="U8" s="79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79">
        <v>2012</v>
      </c>
      <c r="C9" s="79">
        <v>5</v>
      </c>
      <c r="D9" s="79"/>
      <c r="E9" s="80" t="s">
        <v>83</v>
      </c>
      <c r="F9" s="80" t="s">
        <v>10</v>
      </c>
      <c r="G9" s="80" t="s">
        <v>82</v>
      </c>
      <c r="H9" s="81">
        <v>41298</v>
      </c>
      <c r="I9" s="82">
        <v>3720.6</v>
      </c>
      <c r="J9" s="82">
        <v>2286.25</v>
      </c>
      <c r="K9" s="82">
        <v>1434.35</v>
      </c>
      <c r="N9" s="3" t="s">
        <v>75</v>
      </c>
      <c r="O9" s="79">
        <v>1</v>
      </c>
      <c r="P9" s="83">
        <v>188.49</v>
      </c>
      <c r="Q9" s="80" t="s">
        <v>86</v>
      </c>
      <c r="R9" s="80" t="s">
        <v>10</v>
      </c>
      <c r="S9" s="80" t="s">
        <v>10</v>
      </c>
      <c r="T9" s="79" t="s">
        <v>92</v>
      </c>
      <c r="U9" s="79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79">
        <v>2012</v>
      </c>
      <c r="C10" s="79">
        <v>5</v>
      </c>
      <c r="D10" s="79"/>
      <c r="E10" s="80" t="s">
        <v>83</v>
      </c>
      <c r="F10" s="80" t="s">
        <v>10</v>
      </c>
      <c r="G10" s="80" t="s">
        <v>82</v>
      </c>
      <c r="H10" s="81">
        <v>41451</v>
      </c>
      <c r="I10" s="82">
        <v>2777.08</v>
      </c>
      <c r="J10" s="83">
        <v>0</v>
      </c>
      <c r="K10" s="82">
        <v>2777.08</v>
      </c>
      <c r="N10" s="3" t="s">
        <v>75</v>
      </c>
      <c r="O10" s="79">
        <v>2</v>
      </c>
      <c r="P10" s="83">
        <v>47.07</v>
      </c>
      <c r="Q10" s="80" t="s">
        <v>81</v>
      </c>
      <c r="R10" s="80" t="s">
        <v>10</v>
      </c>
      <c r="S10" s="80" t="s">
        <v>10</v>
      </c>
      <c r="T10" s="79" t="s">
        <v>88</v>
      </c>
      <c r="U10" s="79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79">
        <v>2012</v>
      </c>
      <c r="C11" s="79">
        <v>5</v>
      </c>
      <c r="D11" s="79"/>
      <c r="E11" s="80" t="s">
        <v>83</v>
      </c>
      <c r="F11" s="80" t="s">
        <v>10</v>
      </c>
      <c r="G11" s="80" t="s">
        <v>84</v>
      </c>
      <c r="H11" s="81">
        <v>41451</v>
      </c>
      <c r="I11" s="83">
        <v>218.02</v>
      </c>
      <c r="J11" s="83">
        <v>0</v>
      </c>
      <c r="K11" s="83">
        <v>218.02</v>
      </c>
      <c r="N11" s="3" t="str">
        <f t="shared" ref="N11" si="23">+A11</f>
        <v>G392553</v>
      </c>
      <c r="O11" s="79">
        <v>2</v>
      </c>
      <c r="P11" s="83">
        <v>41.26</v>
      </c>
      <c r="Q11" s="80" t="s">
        <v>83</v>
      </c>
      <c r="R11" s="80" t="s">
        <v>10</v>
      </c>
      <c r="S11" s="80" t="s">
        <v>10</v>
      </c>
      <c r="T11" s="79" t="s">
        <v>90</v>
      </c>
      <c r="U11" s="79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3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79">
        <v>2</v>
      </c>
      <c r="P12" s="83">
        <v>298.79000000000002</v>
      </c>
      <c r="Q12" s="80" t="s">
        <v>11</v>
      </c>
      <c r="R12" s="80" t="s">
        <v>10</v>
      </c>
      <c r="S12" s="80" t="s">
        <v>10</v>
      </c>
      <c r="T12" s="79" t="s">
        <v>91</v>
      </c>
      <c r="U12" s="79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4" t="s">
        <v>0</v>
      </c>
      <c r="C13" s="84" t="s">
        <v>1</v>
      </c>
      <c r="D13" s="84" t="s">
        <v>2</v>
      </c>
      <c r="E13" s="84" t="s">
        <v>3</v>
      </c>
      <c r="F13" s="84" t="s">
        <v>4</v>
      </c>
      <c r="G13" s="84" t="s">
        <v>5</v>
      </c>
      <c r="H13" s="84" t="s">
        <v>6</v>
      </c>
      <c r="I13" s="84" t="s">
        <v>7</v>
      </c>
      <c r="J13" s="84" t="s">
        <v>8</v>
      </c>
      <c r="K13" s="84" t="s">
        <v>9</v>
      </c>
      <c r="N13" s="3" t="s">
        <v>75</v>
      </c>
      <c r="O13" s="79">
        <v>2</v>
      </c>
      <c r="P13" s="83">
        <v>191.03</v>
      </c>
      <c r="Q13" s="80" t="s">
        <v>86</v>
      </c>
      <c r="R13" s="80" t="s">
        <v>10</v>
      </c>
      <c r="S13" s="80" t="s">
        <v>10</v>
      </c>
      <c r="T13" s="79" t="s">
        <v>92</v>
      </c>
      <c r="U13" s="79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4">
        <v>2012</v>
      </c>
      <c r="C14" s="74">
        <v>8</v>
      </c>
      <c r="D14" s="74"/>
      <c r="E14" s="75" t="s">
        <v>11</v>
      </c>
      <c r="F14" s="75" t="s">
        <v>10</v>
      </c>
      <c r="G14" s="75" t="s">
        <v>10</v>
      </c>
      <c r="H14" s="76">
        <v>41164</v>
      </c>
      <c r="I14" s="77">
        <v>9741.44</v>
      </c>
      <c r="J14" s="78">
        <v>0</v>
      </c>
      <c r="K14" s="77">
        <v>9741.44</v>
      </c>
      <c r="N14" s="3" t="s">
        <v>75</v>
      </c>
      <c r="O14" s="79">
        <v>3</v>
      </c>
      <c r="P14" s="83">
        <v>47.7</v>
      </c>
      <c r="Q14" s="80" t="s">
        <v>81</v>
      </c>
      <c r="R14" s="80" t="s">
        <v>10</v>
      </c>
      <c r="S14" s="80" t="s">
        <v>10</v>
      </c>
      <c r="T14" s="79" t="s">
        <v>88</v>
      </c>
      <c r="U14" s="79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79">
        <v>2012</v>
      </c>
      <c r="C15" s="79">
        <v>8</v>
      </c>
      <c r="D15" s="79"/>
      <c r="E15" s="80" t="s">
        <v>11</v>
      </c>
      <c r="F15" s="80" t="s">
        <v>10</v>
      </c>
      <c r="G15" s="80" t="s">
        <v>82</v>
      </c>
      <c r="H15" s="81">
        <v>41451</v>
      </c>
      <c r="I15" s="82">
        <v>2766.57</v>
      </c>
      <c r="J15" s="83">
        <v>0</v>
      </c>
      <c r="K15" s="82">
        <v>2766.57</v>
      </c>
      <c r="N15" s="3" t="s">
        <v>75</v>
      </c>
      <c r="O15" s="79">
        <v>3</v>
      </c>
      <c r="P15" s="83">
        <v>41.81</v>
      </c>
      <c r="Q15" s="80" t="s">
        <v>83</v>
      </c>
      <c r="R15" s="80" t="s">
        <v>10</v>
      </c>
      <c r="S15" s="80" t="s">
        <v>10</v>
      </c>
      <c r="T15" s="79" t="s">
        <v>90</v>
      </c>
      <c r="U15" s="79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79">
        <v>2012</v>
      </c>
      <c r="C16" s="79">
        <v>9</v>
      </c>
      <c r="D16" s="79"/>
      <c r="E16" s="80" t="s">
        <v>86</v>
      </c>
      <c r="F16" s="80" t="s">
        <v>10</v>
      </c>
      <c r="G16" s="80" t="s">
        <v>10</v>
      </c>
      <c r="H16" s="81">
        <v>41194</v>
      </c>
      <c r="I16" s="82">
        <v>14296.76</v>
      </c>
      <c r="J16" s="83">
        <v>0</v>
      </c>
      <c r="K16" s="82">
        <v>14296.76</v>
      </c>
      <c r="N16" s="3" t="s">
        <v>75</v>
      </c>
      <c r="O16" s="79">
        <v>3</v>
      </c>
      <c r="P16" s="83">
        <v>302.82</v>
      </c>
      <c r="Q16" s="80" t="s">
        <v>11</v>
      </c>
      <c r="R16" s="80" t="s">
        <v>10</v>
      </c>
      <c r="S16" s="80" t="s">
        <v>10</v>
      </c>
      <c r="T16" s="79" t="s">
        <v>91</v>
      </c>
      <c r="U16" s="79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79">
        <v>2012</v>
      </c>
      <c r="C17" s="79">
        <v>9</v>
      </c>
      <c r="D17" s="79"/>
      <c r="E17" s="80" t="s">
        <v>86</v>
      </c>
      <c r="F17" s="80" t="s">
        <v>10</v>
      </c>
      <c r="G17" s="80" t="s">
        <v>82</v>
      </c>
      <c r="H17" s="81">
        <v>41451</v>
      </c>
      <c r="I17" s="82">
        <v>3631.38</v>
      </c>
      <c r="J17" s="83">
        <v>0</v>
      </c>
      <c r="K17" s="82">
        <v>3631.38</v>
      </c>
      <c r="N17" s="3" t="s">
        <v>75</v>
      </c>
      <c r="O17" s="79">
        <v>3</v>
      </c>
      <c r="P17" s="83">
        <v>193.61</v>
      </c>
      <c r="Q17" s="80" t="s">
        <v>86</v>
      </c>
      <c r="R17" s="80" t="s">
        <v>10</v>
      </c>
      <c r="S17" s="80" t="s">
        <v>10</v>
      </c>
      <c r="T17" s="79" t="s">
        <v>92</v>
      </c>
      <c r="U17" s="79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79">
        <v>2012</v>
      </c>
      <c r="C18" s="79">
        <v>9</v>
      </c>
      <c r="D18" s="79"/>
      <c r="E18" s="80" t="s">
        <v>11</v>
      </c>
      <c r="F18" s="80" t="s">
        <v>10</v>
      </c>
      <c r="G18" s="80" t="s">
        <v>10</v>
      </c>
      <c r="H18" s="81">
        <v>41194</v>
      </c>
      <c r="I18" s="82">
        <v>17209.259999999998</v>
      </c>
      <c r="J18" s="83">
        <v>0</v>
      </c>
      <c r="K18" s="82">
        <v>17209.259999999998</v>
      </c>
      <c r="N18" s="3" t="str">
        <f t="shared" ref="N18" si="24">+A18</f>
        <v>G392553</v>
      </c>
      <c r="O18" s="79">
        <v>4</v>
      </c>
      <c r="P18" s="83">
        <v>48.35</v>
      </c>
      <c r="Q18" s="80" t="s">
        <v>81</v>
      </c>
      <c r="R18" s="80" t="s">
        <v>10</v>
      </c>
      <c r="S18" s="80" t="s">
        <v>10</v>
      </c>
      <c r="T18" s="79" t="s">
        <v>88</v>
      </c>
      <c r="U18" s="79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79">
        <v>2012</v>
      </c>
      <c r="C19" s="79">
        <v>9</v>
      </c>
      <c r="D19" s="79"/>
      <c r="E19" s="80" t="s">
        <v>11</v>
      </c>
      <c r="F19" s="80" t="s">
        <v>10</v>
      </c>
      <c r="G19" s="80" t="s">
        <v>82</v>
      </c>
      <c r="H19" s="81">
        <v>41451</v>
      </c>
      <c r="I19" s="82">
        <v>4371.1499999999996</v>
      </c>
      <c r="J19" s="83">
        <v>0</v>
      </c>
      <c r="K19" s="82">
        <v>4371.1499999999996</v>
      </c>
      <c r="N19" s="3" t="s">
        <v>75</v>
      </c>
      <c r="O19" s="79">
        <v>4</v>
      </c>
      <c r="P19" s="83">
        <v>42.38</v>
      </c>
      <c r="Q19" s="80" t="s">
        <v>83</v>
      </c>
      <c r="R19" s="80" t="s">
        <v>10</v>
      </c>
      <c r="S19" s="80" t="s">
        <v>10</v>
      </c>
      <c r="T19" s="79" t="s">
        <v>90</v>
      </c>
      <c r="U19" s="79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79">
        <v>2012</v>
      </c>
      <c r="C20" s="79">
        <v>10</v>
      </c>
      <c r="D20" s="79"/>
      <c r="E20" s="80" t="s">
        <v>86</v>
      </c>
      <c r="F20" s="80" t="s">
        <v>10</v>
      </c>
      <c r="G20" s="80" t="s">
        <v>10</v>
      </c>
      <c r="H20" s="81">
        <v>41225</v>
      </c>
      <c r="I20" s="82">
        <v>21235.93</v>
      </c>
      <c r="J20" s="83">
        <v>0</v>
      </c>
      <c r="K20" s="82">
        <v>21235.93</v>
      </c>
      <c r="N20" s="3" t="s">
        <v>75</v>
      </c>
      <c r="O20" s="79">
        <v>4</v>
      </c>
      <c r="P20" s="83">
        <v>306.91000000000003</v>
      </c>
      <c r="Q20" s="80" t="s">
        <v>11</v>
      </c>
      <c r="R20" s="80" t="s">
        <v>10</v>
      </c>
      <c r="S20" s="80" t="s">
        <v>10</v>
      </c>
      <c r="T20" s="79" t="s">
        <v>91</v>
      </c>
      <c r="U20" s="79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79">
        <v>2012</v>
      </c>
      <c r="C21" s="79">
        <v>10</v>
      </c>
      <c r="D21" s="79"/>
      <c r="E21" s="80" t="s">
        <v>86</v>
      </c>
      <c r="F21" s="80" t="s">
        <v>10</v>
      </c>
      <c r="G21" s="80" t="s">
        <v>82</v>
      </c>
      <c r="H21" s="81">
        <v>41451</v>
      </c>
      <c r="I21" s="82">
        <v>4756.8500000000004</v>
      </c>
      <c r="J21" s="83">
        <v>0</v>
      </c>
      <c r="K21" s="82">
        <v>4756.8500000000004</v>
      </c>
      <c r="N21" s="3" t="s">
        <v>75</v>
      </c>
      <c r="O21" s="79">
        <v>4</v>
      </c>
      <c r="P21" s="83">
        <v>196.22</v>
      </c>
      <c r="Q21" s="80" t="s">
        <v>86</v>
      </c>
      <c r="R21" s="80" t="s">
        <v>10</v>
      </c>
      <c r="S21" s="80" t="s">
        <v>10</v>
      </c>
      <c r="T21" s="79" t="s">
        <v>92</v>
      </c>
      <c r="U21" s="79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79">
        <v>2012</v>
      </c>
      <c r="C22" s="79">
        <v>10</v>
      </c>
      <c r="D22" s="79"/>
      <c r="E22" s="80" t="s">
        <v>11</v>
      </c>
      <c r="F22" s="80" t="s">
        <v>10</v>
      </c>
      <c r="G22" s="80" t="s">
        <v>10</v>
      </c>
      <c r="H22" s="81">
        <v>41225</v>
      </c>
      <c r="I22" s="82">
        <v>22015.93</v>
      </c>
      <c r="J22" s="83">
        <v>0</v>
      </c>
      <c r="K22" s="82">
        <v>22015.93</v>
      </c>
      <c r="N22" s="3" t="s">
        <v>75</v>
      </c>
      <c r="O22" s="79">
        <v>5</v>
      </c>
      <c r="P22" s="83">
        <v>49</v>
      </c>
      <c r="Q22" s="80" t="s">
        <v>81</v>
      </c>
      <c r="R22" s="80" t="s">
        <v>10</v>
      </c>
      <c r="S22" s="80" t="s">
        <v>10</v>
      </c>
      <c r="T22" s="79" t="s">
        <v>88</v>
      </c>
      <c r="U22" s="79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79">
        <v>2012</v>
      </c>
      <c r="C23" s="79">
        <v>10</v>
      </c>
      <c r="D23" s="79"/>
      <c r="E23" s="80" t="s">
        <v>11</v>
      </c>
      <c r="F23" s="80" t="s">
        <v>10</v>
      </c>
      <c r="G23" s="80" t="s">
        <v>82</v>
      </c>
      <c r="H23" s="81">
        <v>41451</v>
      </c>
      <c r="I23" s="82">
        <v>4931.57</v>
      </c>
      <c r="J23" s="83">
        <v>0</v>
      </c>
      <c r="K23" s="82">
        <v>4931.57</v>
      </c>
      <c r="N23" s="3" t="s">
        <v>75</v>
      </c>
      <c r="O23" s="79">
        <v>5</v>
      </c>
      <c r="P23" s="83">
        <v>42.95</v>
      </c>
      <c r="Q23" s="80" t="s">
        <v>83</v>
      </c>
      <c r="R23" s="80" t="s">
        <v>10</v>
      </c>
      <c r="S23" s="80" t="s">
        <v>10</v>
      </c>
      <c r="T23" s="79" t="s">
        <v>90</v>
      </c>
      <c r="U23" s="79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79">
        <v>2012</v>
      </c>
      <c r="C24" s="79">
        <v>12</v>
      </c>
      <c r="D24" s="79"/>
      <c r="E24" s="80" t="s">
        <v>11</v>
      </c>
      <c r="F24" s="80" t="s">
        <v>10</v>
      </c>
      <c r="G24" s="80" t="s">
        <v>10</v>
      </c>
      <c r="H24" s="81">
        <v>41284</v>
      </c>
      <c r="I24" s="82">
        <v>38646.74</v>
      </c>
      <c r="J24" s="82">
        <v>25120.37</v>
      </c>
      <c r="K24" s="82">
        <v>13526.37</v>
      </c>
      <c r="N24" s="3" t="s">
        <v>75</v>
      </c>
      <c r="O24" s="79">
        <v>5</v>
      </c>
      <c r="P24" s="83">
        <v>311.06</v>
      </c>
      <c r="Q24" s="80" t="s">
        <v>11</v>
      </c>
      <c r="R24" s="80" t="s">
        <v>10</v>
      </c>
      <c r="S24" s="80" t="s">
        <v>10</v>
      </c>
      <c r="T24" s="79" t="s">
        <v>91</v>
      </c>
      <c r="U24" s="79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79">
        <v>2012</v>
      </c>
      <c r="C25" s="79">
        <v>12</v>
      </c>
      <c r="D25" s="79"/>
      <c r="E25" s="80" t="s">
        <v>11</v>
      </c>
      <c r="F25" s="80" t="s">
        <v>10</v>
      </c>
      <c r="G25" s="80" t="s">
        <v>82</v>
      </c>
      <c r="H25" s="81">
        <v>41451</v>
      </c>
      <c r="I25" s="82">
        <v>2245.38</v>
      </c>
      <c r="J25" s="83">
        <v>0</v>
      </c>
      <c r="K25" s="82">
        <v>2245.38</v>
      </c>
      <c r="N25" s="3" t="str">
        <f t="shared" ref="N25" si="25">+A25</f>
        <v>G392553</v>
      </c>
      <c r="O25" s="79">
        <v>5</v>
      </c>
      <c r="P25" s="83">
        <v>198.87</v>
      </c>
      <c r="Q25" s="80" t="s">
        <v>86</v>
      </c>
      <c r="R25" s="80" t="s">
        <v>10</v>
      </c>
      <c r="S25" s="80" t="s">
        <v>10</v>
      </c>
      <c r="T25" s="79" t="s">
        <v>92</v>
      </c>
      <c r="U25" s="79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79">
        <v>2013</v>
      </c>
      <c r="C26" s="79">
        <v>1</v>
      </c>
      <c r="D26" s="79"/>
      <c r="E26" s="80" t="s">
        <v>86</v>
      </c>
      <c r="F26" s="80" t="s">
        <v>10</v>
      </c>
      <c r="G26" s="80" t="s">
        <v>10</v>
      </c>
      <c r="H26" s="81">
        <v>41319</v>
      </c>
      <c r="I26" s="82">
        <v>21041.45</v>
      </c>
      <c r="J26" s="82">
        <v>10520.73</v>
      </c>
      <c r="K26" s="82">
        <v>10520.72</v>
      </c>
      <c r="N26" s="3" t="s">
        <v>75</v>
      </c>
      <c r="O26" s="79">
        <v>6</v>
      </c>
      <c r="P26" s="83">
        <v>49.66</v>
      </c>
      <c r="Q26" s="80" t="s">
        <v>81</v>
      </c>
      <c r="R26" s="80" t="s">
        <v>10</v>
      </c>
      <c r="S26" s="80" t="s">
        <v>10</v>
      </c>
      <c r="T26" s="79" t="s">
        <v>88</v>
      </c>
      <c r="U26" s="79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79">
        <v>2013</v>
      </c>
      <c r="C27" s="79">
        <v>1</v>
      </c>
      <c r="D27" s="79"/>
      <c r="E27" s="80" t="s">
        <v>86</v>
      </c>
      <c r="F27" s="80" t="s">
        <v>10</v>
      </c>
      <c r="G27" s="80" t="s">
        <v>82</v>
      </c>
      <c r="H27" s="81">
        <v>41451</v>
      </c>
      <c r="I27" s="82">
        <v>1388.74</v>
      </c>
      <c r="J27" s="83">
        <v>0</v>
      </c>
      <c r="K27" s="82">
        <v>1388.74</v>
      </c>
      <c r="N27" s="3" t="s">
        <v>75</v>
      </c>
      <c r="O27" s="79">
        <v>6</v>
      </c>
      <c r="P27" s="83">
        <v>43.53</v>
      </c>
      <c r="Q27" s="80" t="s">
        <v>83</v>
      </c>
      <c r="R27" s="80" t="s">
        <v>10</v>
      </c>
      <c r="S27" s="80" t="s">
        <v>10</v>
      </c>
      <c r="T27" s="79" t="s">
        <v>90</v>
      </c>
      <c r="U27" s="79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79">
        <v>2013</v>
      </c>
      <c r="C28" s="79">
        <v>1</v>
      </c>
      <c r="D28" s="79"/>
      <c r="E28" s="80" t="s">
        <v>11</v>
      </c>
      <c r="F28" s="80" t="s">
        <v>10</v>
      </c>
      <c r="G28" s="80" t="s">
        <v>10</v>
      </c>
      <c r="H28" s="81">
        <v>41319</v>
      </c>
      <c r="I28" s="82">
        <v>20642.59</v>
      </c>
      <c r="J28" s="82">
        <v>11353.4</v>
      </c>
      <c r="K28" s="82">
        <v>9289.19</v>
      </c>
      <c r="N28" s="3" t="s">
        <v>75</v>
      </c>
      <c r="O28" s="79">
        <v>6</v>
      </c>
      <c r="P28" s="83">
        <v>315.26</v>
      </c>
      <c r="Q28" s="80" t="s">
        <v>11</v>
      </c>
      <c r="R28" s="80" t="s">
        <v>10</v>
      </c>
      <c r="S28" s="80" t="s">
        <v>10</v>
      </c>
      <c r="T28" s="79" t="s">
        <v>91</v>
      </c>
      <c r="U28" s="79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79">
        <v>2013</v>
      </c>
      <c r="C29" s="79">
        <v>1</v>
      </c>
      <c r="D29" s="79"/>
      <c r="E29" s="80" t="s">
        <v>11</v>
      </c>
      <c r="F29" s="80" t="s">
        <v>10</v>
      </c>
      <c r="G29" s="80" t="s">
        <v>82</v>
      </c>
      <c r="H29" s="81">
        <v>41451</v>
      </c>
      <c r="I29" s="82">
        <v>1226.17</v>
      </c>
      <c r="J29" s="83">
        <v>0</v>
      </c>
      <c r="K29" s="82">
        <v>1226.17</v>
      </c>
      <c r="N29" s="3" t="s">
        <v>75</v>
      </c>
      <c r="O29" s="79">
        <v>6</v>
      </c>
      <c r="P29" s="83">
        <v>201.56</v>
      </c>
      <c r="Q29" s="80" t="s">
        <v>86</v>
      </c>
      <c r="R29" s="80" t="s">
        <v>10</v>
      </c>
      <c r="S29" s="80" t="s">
        <v>10</v>
      </c>
      <c r="T29" s="79" t="s">
        <v>92</v>
      </c>
      <c r="U29" s="79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5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79">
        <v>7</v>
      </c>
      <c r="P30" s="83">
        <v>50.33</v>
      </c>
      <c r="Q30" s="80" t="s">
        <v>81</v>
      </c>
      <c r="R30" s="80" t="s">
        <v>10</v>
      </c>
      <c r="S30" s="80" t="s">
        <v>10</v>
      </c>
      <c r="T30" s="79" t="s">
        <v>88</v>
      </c>
      <c r="U30" s="79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79">
        <v>7</v>
      </c>
      <c r="P31" s="83">
        <v>44.12</v>
      </c>
      <c r="Q31" s="80" t="s">
        <v>83</v>
      </c>
      <c r="R31" s="80" t="s">
        <v>10</v>
      </c>
      <c r="S31" s="80" t="s">
        <v>10</v>
      </c>
      <c r="T31" s="79" t="s">
        <v>90</v>
      </c>
      <c r="U31" s="79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79">
        <v>7</v>
      </c>
      <c r="P32" s="83">
        <v>319.51</v>
      </c>
      <c r="Q32" s="80" t="s">
        <v>11</v>
      </c>
      <c r="R32" s="80" t="s">
        <v>10</v>
      </c>
      <c r="S32" s="80" t="s">
        <v>10</v>
      </c>
      <c r="T32" s="79" t="s">
        <v>91</v>
      </c>
      <c r="U32" s="79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3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79">
        <v>7</v>
      </c>
      <c r="P33" s="83">
        <v>204.28</v>
      </c>
      <c r="Q33" s="80" t="s">
        <v>86</v>
      </c>
      <c r="R33" s="80" t="s">
        <v>10</v>
      </c>
      <c r="S33" s="80" t="s">
        <v>10</v>
      </c>
      <c r="T33" s="79" t="s">
        <v>92</v>
      </c>
      <c r="U33" s="79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4" t="s">
        <v>0</v>
      </c>
      <c r="C34" s="84" t="s">
        <v>1</v>
      </c>
      <c r="D34" s="84" t="s">
        <v>2</v>
      </c>
      <c r="E34" s="84" t="s">
        <v>3</v>
      </c>
      <c r="F34" s="84" t="s">
        <v>4</v>
      </c>
      <c r="G34" s="84" t="s">
        <v>5</v>
      </c>
      <c r="H34" s="84" t="s">
        <v>6</v>
      </c>
      <c r="I34" s="84" t="s">
        <v>7</v>
      </c>
      <c r="J34" s="84" t="s">
        <v>8</v>
      </c>
      <c r="K34" s="84" t="s">
        <v>9</v>
      </c>
      <c r="N34" s="3" t="s">
        <v>75</v>
      </c>
      <c r="O34" s="79">
        <v>8</v>
      </c>
      <c r="P34" s="83">
        <v>51.01</v>
      </c>
      <c r="Q34" s="80" t="s">
        <v>81</v>
      </c>
      <c r="R34" s="80" t="s">
        <v>10</v>
      </c>
      <c r="S34" s="80" t="s">
        <v>10</v>
      </c>
      <c r="T34" s="79" t="s">
        <v>88</v>
      </c>
      <c r="U34" s="79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4">
        <v>2014</v>
      </c>
      <c r="C35" s="74">
        <v>11</v>
      </c>
      <c r="D35" s="74"/>
      <c r="E35" s="75" t="s">
        <v>83</v>
      </c>
      <c r="F35" s="75" t="s">
        <v>10</v>
      </c>
      <c r="G35" s="75" t="s">
        <v>10</v>
      </c>
      <c r="H35" s="76">
        <v>41995</v>
      </c>
      <c r="I35" s="77">
        <v>5552.09</v>
      </c>
      <c r="J35" s="77">
        <v>5552.09</v>
      </c>
      <c r="K35" s="78">
        <v>0</v>
      </c>
      <c r="N35" s="3" t="s">
        <v>75</v>
      </c>
      <c r="O35" s="79">
        <v>8</v>
      </c>
      <c r="P35" s="83">
        <v>44.71</v>
      </c>
      <c r="Q35" s="80" t="s">
        <v>83</v>
      </c>
      <c r="R35" s="80" t="s">
        <v>10</v>
      </c>
      <c r="S35" s="80" t="s">
        <v>10</v>
      </c>
      <c r="T35" s="79" t="s">
        <v>90</v>
      </c>
      <c r="U35" s="79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79">
        <v>2014</v>
      </c>
      <c r="C36" s="79">
        <v>11</v>
      </c>
      <c r="D36" s="79"/>
      <c r="E36" s="80" t="s">
        <v>83</v>
      </c>
      <c r="F36" s="80" t="s">
        <v>10</v>
      </c>
      <c r="G36" s="80" t="s">
        <v>82</v>
      </c>
      <c r="H36" s="81">
        <v>43425</v>
      </c>
      <c r="I36" s="82">
        <v>7828.45</v>
      </c>
      <c r="J36" s="82">
        <v>7828.45</v>
      </c>
      <c r="K36" s="83">
        <v>0</v>
      </c>
      <c r="N36" s="3" t="s">
        <v>75</v>
      </c>
      <c r="O36" s="79">
        <v>8</v>
      </c>
      <c r="P36" s="83">
        <v>323.83</v>
      </c>
      <c r="Q36" s="80" t="s">
        <v>11</v>
      </c>
      <c r="R36" s="80" t="s">
        <v>10</v>
      </c>
      <c r="S36" s="80" t="s">
        <v>10</v>
      </c>
      <c r="T36" s="79" t="s">
        <v>91</v>
      </c>
      <c r="U36" s="79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79">
        <v>2015</v>
      </c>
      <c r="C37" s="79">
        <v>2</v>
      </c>
      <c r="D37" s="79"/>
      <c r="E37" s="80" t="s">
        <v>83</v>
      </c>
      <c r="F37" s="80" t="s">
        <v>10</v>
      </c>
      <c r="G37" s="80" t="s">
        <v>10</v>
      </c>
      <c r="H37" s="81">
        <v>42088</v>
      </c>
      <c r="I37" s="82">
        <v>531010.53</v>
      </c>
      <c r="J37" s="82">
        <v>531010.53</v>
      </c>
      <c r="K37" s="83">
        <v>0</v>
      </c>
      <c r="N37" s="3" t="s">
        <v>75</v>
      </c>
      <c r="O37" s="79">
        <v>8</v>
      </c>
      <c r="P37" s="83">
        <v>207.04</v>
      </c>
      <c r="Q37" s="80" t="s">
        <v>86</v>
      </c>
      <c r="R37" s="80" t="s">
        <v>10</v>
      </c>
      <c r="S37" s="80" t="s">
        <v>10</v>
      </c>
      <c r="T37" s="79" t="s">
        <v>92</v>
      </c>
      <c r="U37" s="79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79">
        <v>2015</v>
      </c>
      <c r="C38" s="79">
        <v>2</v>
      </c>
      <c r="D38" s="79"/>
      <c r="E38" s="80" t="s">
        <v>83</v>
      </c>
      <c r="F38" s="80" t="s">
        <v>10</v>
      </c>
      <c r="G38" s="80" t="s">
        <v>82</v>
      </c>
      <c r="H38" s="81">
        <v>43425</v>
      </c>
      <c r="I38" s="82">
        <v>699340.87</v>
      </c>
      <c r="J38" s="82">
        <v>699340.87</v>
      </c>
      <c r="K38" s="83">
        <v>0</v>
      </c>
      <c r="N38" s="3" t="s">
        <v>75</v>
      </c>
      <c r="O38" s="79">
        <v>9</v>
      </c>
      <c r="P38" s="83">
        <v>51.7</v>
      </c>
      <c r="Q38" s="80" t="s">
        <v>81</v>
      </c>
      <c r="R38" s="80" t="s">
        <v>10</v>
      </c>
      <c r="S38" s="80" t="s">
        <v>10</v>
      </c>
      <c r="T38" s="79" t="s">
        <v>88</v>
      </c>
      <c r="U38" s="79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79">
        <v>2015</v>
      </c>
      <c r="C39" s="79">
        <v>3</v>
      </c>
      <c r="D39" s="79"/>
      <c r="E39" s="80" t="s">
        <v>83</v>
      </c>
      <c r="F39" s="80" t="s">
        <v>10</v>
      </c>
      <c r="G39" s="80" t="s">
        <v>10</v>
      </c>
      <c r="H39" s="81">
        <v>42117</v>
      </c>
      <c r="I39" s="82">
        <v>25528.94</v>
      </c>
      <c r="J39" s="83">
        <v>0</v>
      </c>
      <c r="K39" s="82">
        <v>25528.94</v>
      </c>
      <c r="N39" s="3" t="s">
        <v>75</v>
      </c>
      <c r="O39" s="79">
        <v>9</v>
      </c>
      <c r="P39" s="83">
        <v>45.32</v>
      </c>
      <c r="Q39" s="80" t="s">
        <v>83</v>
      </c>
      <c r="R39" s="80" t="s">
        <v>10</v>
      </c>
      <c r="S39" s="80" t="s">
        <v>10</v>
      </c>
      <c r="T39" s="79" t="s">
        <v>90</v>
      </c>
      <c r="U39" s="79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79">
        <v>2015</v>
      </c>
      <c r="C40" s="79">
        <v>3</v>
      </c>
      <c r="D40" s="79"/>
      <c r="E40" s="80" t="s">
        <v>83</v>
      </c>
      <c r="F40" s="80" t="s">
        <v>10</v>
      </c>
      <c r="G40" s="80" t="s">
        <v>82</v>
      </c>
      <c r="H40" s="81">
        <v>43425</v>
      </c>
      <c r="I40" s="82">
        <v>32906.800000000003</v>
      </c>
      <c r="J40" s="82">
        <v>20142.330000000002</v>
      </c>
      <c r="K40" s="82">
        <v>12764.47</v>
      </c>
      <c r="N40" s="3" t="s">
        <v>75</v>
      </c>
      <c r="O40" s="79">
        <v>9</v>
      </c>
      <c r="P40" s="83">
        <v>328.2</v>
      </c>
      <c r="Q40" s="80" t="s">
        <v>11</v>
      </c>
      <c r="R40" s="80" t="s">
        <v>10</v>
      </c>
      <c r="S40" s="80" t="s">
        <v>10</v>
      </c>
      <c r="T40" s="79" t="s">
        <v>91</v>
      </c>
      <c r="U40" s="79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79">
        <v>2015</v>
      </c>
      <c r="C41" s="79">
        <v>5</v>
      </c>
      <c r="D41" s="79"/>
      <c r="E41" s="80" t="s">
        <v>83</v>
      </c>
      <c r="F41" s="80" t="s">
        <v>10</v>
      </c>
      <c r="G41" s="80" t="s">
        <v>10</v>
      </c>
      <c r="H41" s="81">
        <v>42178</v>
      </c>
      <c r="I41" s="82">
        <v>115609.67</v>
      </c>
      <c r="J41" s="83">
        <v>0</v>
      </c>
      <c r="K41" s="82">
        <v>115609.67</v>
      </c>
      <c r="N41" s="3" t="s">
        <v>75</v>
      </c>
      <c r="O41" s="79">
        <v>9</v>
      </c>
      <c r="P41" s="83">
        <v>209.83</v>
      </c>
      <c r="Q41" s="80" t="s">
        <v>86</v>
      </c>
      <c r="R41" s="80" t="s">
        <v>10</v>
      </c>
      <c r="S41" s="80" t="s">
        <v>10</v>
      </c>
      <c r="T41" s="79" t="s">
        <v>92</v>
      </c>
      <c r="U41" s="79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79">
        <v>2015</v>
      </c>
      <c r="C42" s="79">
        <v>5</v>
      </c>
      <c r="D42" s="79"/>
      <c r="E42" s="80" t="s">
        <v>83</v>
      </c>
      <c r="F42" s="80" t="s">
        <v>10</v>
      </c>
      <c r="G42" s="80" t="s">
        <v>82</v>
      </c>
      <c r="H42" s="81">
        <v>43425</v>
      </c>
      <c r="I42" s="82">
        <v>142084.28</v>
      </c>
      <c r="J42" s="82">
        <v>84279.44</v>
      </c>
      <c r="K42" s="82">
        <v>57804.84</v>
      </c>
      <c r="N42" s="3" t="s">
        <v>75</v>
      </c>
      <c r="O42" s="79">
        <v>10</v>
      </c>
      <c r="P42" s="83">
        <v>52.4</v>
      </c>
      <c r="Q42" s="80" t="s">
        <v>81</v>
      </c>
      <c r="R42" s="80" t="s">
        <v>10</v>
      </c>
      <c r="S42" s="80" t="s">
        <v>10</v>
      </c>
      <c r="T42" s="79" t="s">
        <v>88</v>
      </c>
      <c r="U42" s="79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79">
        <v>2015</v>
      </c>
      <c r="C43" s="79">
        <v>6</v>
      </c>
      <c r="D43" s="79"/>
      <c r="E43" s="80" t="s">
        <v>83</v>
      </c>
      <c r="F43" s="80" t="s">
        <v>10</v>
      </c>
      <c r="G43" s="80" t="s">
        <v>10</v>
      </c>
      <c r="H43" s="81">
        <v>42209</v>
      </c>
      <c r="I43" s="82">
        <v>34351.79</v>
      </c>
      <c r="J43" s="83">
        <v>0</v>
      </c>
      <c r="K43" s="82">
        <v>34351.79</v>
      </c>
      <c r="N43" s="3" t="s">
        <v>75</v>
      </c>
      <c r="O43" s="79">
        <v>10</v>
      </c>
      <c r="P43" s="83">
        <v>45.93</v>
      </c>
      <c r="Q43" s="80" t="s">
        <v>83</v>
      </c>
      <c r="R43" s="80" t="s">
        <v>10</v>
      </c>
      <c r="S43" s="80" t="s">
        <v>10</v>
      </c>
      <c r="T43" s="79" t="s">
        <v>90</v>
      </c>
      <c r="U43" s="79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79">
        <v>2015</v>
      </c>
      <c r="C44" s="79">
        <v>6</v>
      </c>
      <c r="D44" s="79"/>
      <c r="E44" s="80" t="s">
        <v>83</v>
      </c>
      <c r="F44" s="80" t="s">
        <v>10</v>
      </c>
      <c r="G44" s="80" t="s">
        <v>82</v>
      </c>
      <c r="H44" s="81">
        <v>43425</v>
      </c>
      <c r="I44" s="82">
        <v>41153.440000000002</v>
      </c>
      <c r="J44" s="82">
        <v>23977.54</v>
      </c>
      <c r="K44" s="82">
        <v>17175.900000000001</v>
      </c>
      <c r="N44" s="3" t="s">
        <v>75</v>
      </c>
      <c r="O44" s="79">
        <v>10</v>
      </c>
      <c r="P44" s="83">
        <v>332.63</v>
      </c>
      <c r="Q44" s="80" t="s">
        <v>11</v>
      </c>
      <c r="R44" s="80" t="s">
        <v>10</v>
      </c>
      <c r="S44" s="80" t="s">
        <v>10</v>
      </c>
      <c r="T44" s="79" t="s">
        <v>91</v>
      </c>
      <c r="U44" s="79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79">
        <v>2015</v>
      </c>
      <c r="C45" s="79">
        <v>8</v>
      </c>
      <c r="D45" s="79"/>
      <c r="E45" s="80" t="s">
        <v>83</v>
      </c>
      <c r="F45" s="80" t="s">
        <v>10</v>
      </c>
      <c r="G45" s="80" t="s">
        <v>10</v>
      </c>
      <c r="H45" s="81">
        <v>42270</v>
      </c>
      <c r="I45" s="82">
        <v>61075.24</v>
      </c>
      <c r="J45" s="83">
        <v>0</v>
      </c>
      <c r="K45" s="82">
        <v>61075.24</v>
      </c>
      <c r="N45" s="3" t="s">
        <v>75</v>
      </c>
      <c r="O45" s="79">
        <v>10</v>
      </c>
      <c r="P45" s="83">
        <v>212.67</v>
      </c>
      <c r="Q45" s="80" t="s">
        <v>86</v>
      </c>
      <c r="R45" s="80" t="s">
        <v>10</v>
      </c>
      <c r="S45" s="80" t="s">
        <v>10</v>
      </c>
      <c r="T45" s="79" t="s">
        <v>92</v>
      </c>
      <c r="U45" s="79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79">
        <v>2015</v>
      </c>
      <c r="C46" s="79">
        <v>8</v>
      </c>
      <c r="D46" s="79"/>
      <c r="E46" s="80" t="s">
        <v>83</v>
      </c>
      <c r="F46" s="80" t="s">
        <v>10</v>
      </c>
      <c r="G46" s="80" t="s">
        <v>82</v>
      </c>
      <c r="H46" s="81">
        <v>43425</v>
      </c>
      <c r="I46" s="82">
        <v>69564.7</v>
      </c>
      <c r="J46" s="82">
        <v>39027.08</v>
      </c>
      <c r="K46" s="82">
        <v>30537.62</v>
      </c>
      <c r="N46" s="3" t="s">
        <v>75</v>
      </c>
      <c r="O46" s="79">
        <v>11</v>
      </c>
      <c r="P46" s="83">
        <v>53.1</v>
      </c>
      <c r="Q46" s="80" t="s">
        <v>81</v>
      </c>
      <c r="R46" s="80" t="s">
        <v>10</v>
      </c>
      <c r="S46" s="80" t="s">
        <v>10</v>
      </c>
      <c r="T46" s="79" t="s">
        <v>88</v>
      </c>
      <c r="U46" s="79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79">
        <v>2015</v>
      </c>
      <c r="C47" s="79">
        <v>9</v>
      </c>
      <c r="D47" s="79"/>
      <c r="E47" s="80" t="s">
        <v>83</v>
      </c>
      <c r="F47" s="80" t="s">
        <v>10</v>
      </c>
      <c r="G47" s="80" t="s">
        <v>10</v>
      </c>
      <c r="H47" s="81">
        <v>42299</v>
      </c>
      <c r="I47" s="82">
        <v>75861.7</v>
      </c>
      <c r="J47" s="83">
        <v>0</v>
      </c>
      <c r="K47" s="82">
        <v>75861.7</v>
      </c>
      <c r="N47" s="3" t="s">
        <v>75</v>
      </c>
      <c r="O47" s="79">
        <v>11</v>
      </c>
      <c r="P47" s="83">
        <v>46.55</v>
      </c>
      <c r="Q47" s="80" t="s">
        <v>83</v>
      </c>
      <c r="R47" s="80" t="s">
        <v>10</v>
      </c>
      <c r="S47" s="80" t="s">
        <v>10</v>
      </c>
      <c r="T47" s="79" t="s">
        <v>90</v>
      </c>
      <c r="U47" s="79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79">
        <v>2015</v>
      </c>
      <c r="C48" s="79">
        <v>9</v>
      </c>
      <c r="D48" s="79"/>
      <c r="E48" s="80" t="s">
        <v>83</v>
      </c>
      <c r="F48" s="80" t="s">
        <v>10</v>
      </c>
      <c r="G48" s="80" t="s">
        <v>82</v>
      </c>
      <c r="H48" s="81">
        <v>43425</v>
      </c>
      <c r="I48" s="82">
        <v>84206.49</v>
      </c>
      <c r="J48" s="82">
        <v>46275.64</v>
      </c>
      <c r="K48" s="82">
        <v>37930.85</v>
      </c>
      <c r="N48" s="3" t="s">
        <v>75</v>
      </c>
      <c r="O48" s="79">
        <v>11</v>
      </c>
      <c r="P48" s="83">
        <v>337.12</v>
      </c>
      <c r="Q48" s="80" t="s">
        <v>11</v>
      </c>
      <c r="R48" s="80" t="s">
        <v>10</v>
      </c>
      <c r="S48" s="80" t="s">
        <v>10</v>
      </c>
      <c r="T48" s="79" t="s">
        <v>91</v>
      </c>
      <c r="U48" s="79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79">
        <v>2015</v>
      </c>
      <c r="C49" s="79"/>
      <c r="D49" s="79"/>
      <c r="E49" s="80" t="s">
        <v>100</v>
      </c>
      <c r="F49" s="80" t="s">
        <v>10</v>
      </c>
      <c r="G49" s="80" t="s">
        <v>10</v>
      </c>
      <c r="H49" s="81">
        <v>42293</v>
      </c>
      <c r="I49" s="82">
        <v>162200.43</v>
      </c>
      <c r="J49" s="82">
        <v>162200.43</v>
      </c>
      <c r="K49" s="83">
        <v>0</v>
      </c>
      <c r="N49" s="3" t="s">
        <v>75</v>
      </c>
      <c r="O49" s="79">
        <v>11</v>
      </c>
      <c r="P49" s="83">
        <v>215.54</v>
      </c>
      <c r="Q49" s="80" t="s">
        <v>86</v>
      </c>
      <c r="R49" s="80" t="s">
        <v>10</v>
      </c>
      <c r="S49" s="80" t="s">
        <v>10</v>
      </c>
      <c r="T49" s="79" t="s">
        <v>92</v>
      </c>
      <c r="U49" s="79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79">
        <v>2015</v>
      </c>
      <c r="C50" s="79"/>
      <c r="D50" s="79"/>
      <c r="E50" s="80" t="s">
        <v>100</v>
      </c>
      <c r="F50" s="80" t="s">
        <v>10</v>
      </c>
      <c r="G50" s="80" t="s">
        <v>82</v>
      </c>
      <c r="H50" s="81">
        <v>43425</v>
      </c>
      <c r="I50" s="82">
        <v>180853.48</v>
      </c>
      <c r="J50" s="82">
        <v>180853.48</v>
      </c>
      <c r="K50" s="83">
        <v>0</v>
      </c>
      <c r="N50" s="3" t="s">
        <v>75</v>
      </c>
      <c r="O50" s="79">
        <v>12</v>
      </c>
      <c r="P50" s="83">
        <v>53.82</v>
      </c>
      <c r="Q50" s="80" t="s">
        <v>81</v>
      </c>
      <c r="R50" s="80" t="s">
        <v>10</v>
      </c>
      <c r="S50" s="80" t="s">
        <v>10</v>
      </c>
      <c r="T50" s="79" t="s">
        <v>88</v>
      </c>
      <c r="U50" s="79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79">
        <v>2017</v>
      </c>
      <c r="C51" s="79">
        <v>5</v>
      </c>
      <c r="D51" s="79"/>
      <c r="E51" s="80" t="s">
        <v>83</v>
      </c>
      <c r="F51" s="80" t="s">
        <v>10</v>
      </c>
      <c r="G51" s="80" t="s">
        <v>10</v>
      </c>
      <c r="H51" s="81">
        <v>42909</v>
      </c>
      <c r="I51" s="82">
        <v>10380.09</v>
      </c>
      <c r="J51" s="83">
        <v>0</v>
      </c>
      <c r="K51" s="82">
        <v>10380.09</v>
      </c>
      <c r="N51" s="3" t="s">
        <v>75</v>
      </c>
      <c r="O51" s="79">
        <v>12</v>
      </c>
      <c r="P51" s="83">
        <v>47.18</v>
      </c>
      <c r="Q51" s="80" t="s">
        <v>83</v>
      </c>
      <c r="R51" s="80" t="s">
        <v>10</v>
      </c>
      <c r="S51" s="80" t="s">
        <v>10</v>
      </c>
      <c r="T51" s="79" t="s">
        <v>90</v>
      </c>
      <c r="U51" s="79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79">
        <v>2017</v>
      </c>
      <c r="C52" s="79">
        <v>5</v>
      </c>
      <c r="D52" s="79"/>
      <c r="E52" s="80" t="s">
        <v>83</v>
      </c>
      <c r="F52" s="80" t="s">
        <v>10</v>
      </c>
      <c r="G52" s="80" t="s">
        <v>82</v>
      </c>
      <c r="H52" s="81">
        <v>43425</v>
      </c>
      <c r="I52" s="82">
        <v>5283.47</v>
      </c>
      <c r="J52" s="82">
        <v>2688.45</v>
      </c>
      <c r="K52" s="82">
        <v>2595.02</v>
      </c>
      <c r="N52" s="3" t="s">
        <v>75</v>
      </c>
      <c r="O52" s="79">
        <v>12</v>
      </c>
      <c r="P52" s="83">
        <v>341.67</v>
      </c>
      <c r="Q52" s="80" t="s">
        <v>11</v>
      </c>
      <c r="R52" s="80" t="s">
        <v>10</v>
      </c>
      <c r="S52" s="80" t="s">
        <v>10</v>
      </c>
      <c r="T52" s="79" t="s">
        <v>91</v>
      </c>
      <c r="U52" s="79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79">
        <v>2017</v>
      </c>
      <c r="C53" s="79">
        <v>8</v>
      </c>
      <c r="D53" s="79"/>
      <c r="E53" s="80" t="s">
        <v>83</v>
      </c>
      <c r="F53" s="80" t="s">
        <v>10</v>
      </c>
      <c r="G53" s="80" t="s">
        <v>10</v>
      </c>
      <c r="H53" s="81">
        <v>42999</v>
      </c>
      <c r="I53" s="82">
        <v>69087.12</v>
      </c>
      <c r="J53" s="83">
        <v>0</v>
      </c>
      <c r="K53" s="82">
        <v>69087.12</v>
      </c>
      <c r="N53" s="3" t="s">
        <v>75</v>
      </c>
      <c r="O53" s="79">
        <v>12</v>
      </c>
      <c r="P53" s="83">
        <v>218.45</v>
      </c>
      <c r="Q53" s="80" t="s">
        <v>86</v>
      </c>
      <c r="R53" s="80" t="s">
        <v>10</v>
      </c>
      <c r="S53" s="80" t="s">
        <v>10</v>
      </c>
      <c r="T53" s="79" t="s">
        <v>92</v>
      </c>
      <c r="U53" s="79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79">
        <v>2017</v>
      </c>
      <c r="C54" s="79">
        <v>8</v>
      </c>
      <c r="D54" s="79"/>
      <c r="E54" s="80" t="s">
        <v>83</v>
      </c>
      <c r="F54" s="80" t="s">
        <v>10</v>
      </c>
      <c r="G54" s="80" t="s">
        <v>82</v>
      </c>
      <c r="H54" s="81">
        <v>43425</v>
      </c>
      <c r="I54" s="82">
        <v>29016.59</v>
      </c>
      <c r="J54" s="82">
        <v>11744.81</v>
      </c>
      <c r="K54" s="82">
        <v>17271.78</v>
      </c>
      <c r="N54" s="3" t="s">
        <v>75</v>
      </c>
      <c r="O54" s="79">
        <v>13</v>
      </c>
      <c r="P54" s="83">
        <v>54.55</v>
      </c>
      <c r="Q54" s="80" t="s">
        <v>81</v>
      </c>
      <c r="R54" s="80" t="s">
        <v>10</v>
      </c>
      <c r="S54" s="80" t="s">
        <v>10</v>
      </c>
      <c r="T54" s="79" t="s">
        <v>88</v>
      </c>
      <c r="U54" s="79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79">
        <v>13</v>
      </c>
      <c r="P55" s="83">
        <v>47.82</v>
      </c>
      <c r="Q55" s="80" t="s">
        <v>83</v>
      </c>
      <c r="R55" s="80" t="s">
        <v>10</v>
      </c>
      <c r="S55" s="80" t="s">
        <v>10</v>
      </c>
      <c r="T55" s="79" t="s">
        <v>90</v>
      </c>
      <c r="U55" s="79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79">
        <v>13</v>
      </c>
      <c r="P56" s="83">
        <v>346.28</v>
      </c>
      <c r="Q56" s="80" t="s">
        <v>11</v>
      </c>
      <c r="R56" s="80" t="s">
        <v>10</v>
      </c>
      <c r="S56" s="80" t="s">
        <v>10</v>
      </c>
      <c r="T56" s="79" t="s">
        <v>91</v>
      </c>
      <c r="U56" s="79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3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79">
        <v>13</v>
      </c>
      <c r="P57" s="83">
        <v>221.4</v>
      </c>
      <c r="Q57" s="80" t="s">
        <v>86</v>
      </c>
      <c r="R57" s="80" t="s">
        <v>10</v>
      </c>
      <c r="S57" s="80" t="s">
        <v>10</v>
      </c>
      <c r="T57" s="79" t="s">
        <v>92</v>
      </c>
      <c r="U57" s="79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4" t="s">
        <v>0</v>
      </c>
      <c r="C58" s="84" t="s">
        <v>1</v>
      </c>
      <c r="D58" s="84" t="s">
        <v>2</v>
      </c>
      <c r="E58" s="84" t="s">
        <v>3</v>
      </c>
      <c r="F58" s="84" t="s">
        <v>4</v>
      </c>
      <c r="G58" s="84" t="s">
        <v>5</v>
      </c>
      <c r="H58" s="84" t="s">
        <v>6</v>
      </c>
      <c r="I58" s="84" t="s">
        <v>7</v>
      </c>
      <c r="J58" s="84" t="s">
        <v>8</v>
      </c>
      <c r="K58" s="84" t="s">
        <v>9</v>
      </c>
      <c r="N58" s="3" t="s">
        <v>75</v>
      </c>
      <c r="O58" s="79">
        <v>14</v>
      </c>
      <c r="P58" s="83">
        <v>55.28</v>
      </c>
      <c r="Q58" s="80" t="s">
        <v>81</v>
      </c>
      <c r="R58" s="80" t="s">
        <v>10</v>
      </c>
      <c r="S58" s="80" t="s">
        <v>10</v>
      </c>
      <c r="T58" s="79" t="s">
        <v>88</v>
      </c>
      <c r="U58" s="79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4">
        <v>2014</v>
      </c>
      <c r="C59" s="74">
        <v>7</v>
      </c>
      <c r="D59" s="74"/>
      <c r="E59" s="75" t="s">
        <v>83</v>
      </c>
      <c r="F59" s="75" t="s">
        <v>10</v>
      </c>
      <c r="G59" s="75" t="s">
        <v>10</v>
      </c>
      <c r="H59" s="76">
        <v>41873</v>
      </c>
      <c r="I59" s="77">
        <v>75700</v>
      </c>
      <c r="J59" s="77">
        <v>31128.53</v>
      </c>
      <c r="K59" s="77">
        <v>44571.47</v>
      </c>
      <c r="N59" s="3" t="s">
        <v>75</v>
      </c>
      <c r="O59" s="79">
        <v>14</v>
      </c>
      <c r="P59" s="83">
        <v>48.46</v>
      </c>
      <c r="Q59" s="80" t="s">
        <v>83</v>
      </c>
      <c r="R59" s="80" t="s">
        <v>10</v>
      </c>
      <c r="S59" s="80" t="s">
        <v>10</v>
      </c>
      <c r="T59" s="79" t="s">
        <v>90</v>
      </c>
      <c r="U59" s="79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79">
        <v>2014</v>
      </c>
      <c r="C60" s="79">
        <v>7</v>
      </c>
      <c r="D60" s="79"/>
      <c r="E60" s="80" t="s">
        <v>83</v>
      </c>
      <c r="F60" s="80" t="s">
        <v>10</v>
      </c>
      <c r="G60" s="80" t="s">
        <v>82</v>
      </c>
      <c r="H60" s="81">
        <v>43798</v>
      </c>
      <c r="I60" s="82">
        <v>63408.82</v>
      </c>
      <c r="J60" s="82">
        <v>63408.82</v>
      </c>
      <c r="K60" s="83">
        <v>0</v>
      </c>
      <c r="N60" s="3" t="s">
        <v>75</v>
      </c>
      <c r="O60" s="79">
        <v>14</v>
      </c>
      <c r="P60" s="83">
        <v>350.96</v>
      </c>
      <c r="Q60" s="80" t="s">
        <v>11</v>
      </c>
      <c r="R60" s="80" t="s">
        <v>10</v>
      </c>
      <c r="S60" s="80" t="s">
        <v>10</v>
      </c>
      <c r="T60" s="79" t="s">
        <v>91</v>
      </c>
      <c r="U60" s="79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79">
        <v>2014</v>
      </c>
      <c r="C61" s="79">
        <v>7</v>
      </c>
      <c r="D61" s="79"/>
      <c r="E61" s="80" t="s">
        <v>83</v>
      </c>
      <c r="F61" s="80" t="s">
        <v>10</v>
      </c>
      <c r="G61" s="80" t="s">
        <v>82</v>
      </c>
      <c r="H61" s="81">
        <v>43798</v>
      </c>
      <c r="I61" s="82">
        <v>90792.08</v>
      </c>
      <c r="J61" s="82">
        <v>68506.34</v>
      </c>
      <c r="K61" s="82">
        <v>22285.74</v>
      </c>
      <c r="N61" s="3" t="s">
        <v>75</v>
      </c>
      <c r="O61" s="79">
        <v>14</v>
      </c>
      <c r="P61" s="83">
        <v>224.39</v>
      </c>
      <c r="Q61" s="80" t="s">
        <v>86</v>
      </c>
      <c r="R61" s="80" t="s">
        <v>10</v>
      </c>
      <c r="S61" s="80" t="s">
        <v>10</v>
      </c>
      <c r="T61" s="79" t="s">
        <v>92</v>
      </c>
      <c r="U61" s="79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79">
        <v>2014</v>
      </c>
      <c r="C62" s="79">
        <v>8</v>
      </c>
      <c r="D62" s="79"/>
      <c r="E62" s="80" t="s">
        <v>83</v>
      </c>
      <c r="F62" s="80" t="s">
        <v>10</v>
      </c>
      <c r="G62" s="80" t="s">
        <v>10</v>
      </c>
      <c r="H62" s="81">
        <v>41905</v>
      </c>
      <c r="I62" s="82">
        <v>308266.90000000002</v>
      </c>
      <c r="J62" s="83">
        <v>0</v>
      </c>
      <c r="K62" s="82">
        <v>308266.90000000002</v>
      </c>
      <c r="N62" s="3" t="s">
        <v>75</v>
      </c>
      <c r="O62" s="79">
        <v>15</v>
      </c>
      <c r="P62" s="83">
        <v>56.03</v>
      </c>
      <c r="Q62" s="80" t="s">
        <v>81</v>
      </c>
      <c r="R62" s="80" t="s">
        <v>10</v>
      </c>
      <c r="S62" s="80" t="s">
        <v>10</v>
      </c>
      <c r="T62" s="79" t="s">
        <v>88</v>
      </c>
      <c r="U62" s="79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79">
        <v>2014</v>
      </c>
      <c r="C63" s="79">
        <v>8</v>
      </c>
      <c r="D63" s="79"/>
      <c r="E63" s="80" t="s">
        <v>83</v>
      </c>
      <c r="F63" s="80" t="s">
        <v>10</v>
      </c>
      <c r="G63" s="80" t="s">
        <v>82</v>
      </c>
      <c r="H63" s="81">
        <v>43798</v>
      </c>
      <c r="I63" s="82">
        <v>618383.4</v>
      </c>
      <c r="J63" s="82">
        <v>464249.95</v>
      </c>
      <c r="K63" s="82">
        <v>154133.45000000001</v>
      </c>
      <c r="N63" s="3" t="s">
        <v>75</v>
      </c>
      <c r="O63" s="79">
        <v>15</v>
      </c>
      <c r="P63" s="83">
        <v>49.12</v>
      </c>
      <c r="Q63" s="80" t="s">
        <v>83</v>
      </c>
      <c r="R63" s="80" t="s">
        <v>10</v>
      </c>
      <c r="S63" s="80" t="s">
        <v>10</v>
      </c>
      <c r="T63" s="79" t="s">
        <v>90</v>
      </c>
      <c r="U63" s="79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79">
        <v>2014</v>
      </c>
      <c r="C64" s="79">
        <v>9</v>
      </c>
      <c r="D64" s="79"/>
      <c r="E64" s="80" t="s">
        <v>83</v>
      </c>
      <c r="F64" s="80" t="s">
        <v>10</v>
      </c>
      <c r="G64" s="80" t="s">
        <v>10</v>
      </c>
      <c r="H64" s="81">
        <v>41935</v>
      </c>
      <c r="I64" s="82">
        <v>381937.08</v>
      </c>
      <c r="J64" s="83">
        <v>0</v>
      </c>
      <c r="K64" s="82">
        <v>381937.08</v>
      </c>
      <c r="N64" s="3" t="s">
        <v>75</v>
      </c>
      <c r="O64" s="79">
        <v>15</v>
      </c>
      <c r="P64" s="83">
        <v>355.7</v>
      </c>
      <c r="Q64" s="80" t="s">
        <v>11</v>
      </c>
      <c r="R64" s="80" t="s">
        <v>10</v>
      </c>
      <c r="S64" s="80" t="s">
        <v>10</v>
      </c>
      <c r="T64" s="79" t="s">
        <v>91</v>
      </c>
      <c r="U64" s="79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79">
        <v>2014</v>
      </c>
      <c r="C65" s="79">
        <v>9</v>
      </c>
      <c r="D65" s="79"/>
      <c r="E65" s="80" t="s">
        <v>83</v>
      </c>
      <c r="F65" s="80" t="s">
        <v>10</v>
      </c>
      <c r="G65" s="80" t="s">
        <v>82</v>
      </c>
      <c r="H65" s="81">
        <v>43798</v>
      </c>
      <c r="I65" s="82">
        <v>754707.67</v>
      </c>
      <c r="J65" s="82">
        <v>563739.13</v>
      </c>
      <c r="K65" s="82">
        <v>190968.54</v>
      </c>
      <c r="N65" s="3" t="s">
        <v>75</v>
      </c>
      <c r="O65" s="79">
        <v>15</v>
      </c>
      <c r="P65" s="83">
        <v>227.42</v>
      </c>
      <c r="Q65" s="80" t="s">
        <v>86</v>
      </c>
      <c r="R65" s="80" t="s">
        <v>10</v>
      </c>
      <c r="S65" s="80" t="s">
        <v>10</v>
      </c>
      <c r="T65" s="79" t="s">
        <v>92</v>
      </c>
      <c r="U65" s="79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79">
        <v>2014</v>
      </c>
      <c r="C66" s="79">
        <v>10</v>
      </c>
      <c r="D66" s="79"/>
      <c r="E66" s="80" t="s">
        <v>83</v>
      </c>
      <c r="F66" s="80" t="s">
        <v>10</v>
      </c>
      <c r="G66" s="80" t="s">
        <v>10</v>
      </c>
      <c r="H66" s="81">
        <v>41964</v>
      </c>
      <c r="I66" s="82">
        <v>318762.01</v>
      </c>
      <c r="J66" s="83">
        <v>0</v>
      </c>
      <c r="K66" s="82">
        <v>318762.01</v>
      </c>
      <c r="N66" s="3" t="s">
        <v>75</v>
      </c>
      <c r="O66" s="79">
        <v>16</v>
      </c>
      <c r="P66" s="83">
        <v>56.79</v>
      </c>
      <c r="Q66" s="80" t="s">
        <v>81</v>
      </c>
      <c r="R66" s="80" t="s">
        <v>10</v>
      </c>
      <c r="S66" s="80" t="s">
        <v>10</v>
      </c>
      <c r="T66" s="79" t="s">
        <v>88</v>
      </c>
      <c r="U66" s="79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79">
        <v>2014</v>
      </c>
      <c r="C67" s="79">
        <v>10</v>
      </c>
      <c r="D67" s="79"/>
      <c r="E67" s="80" t="s">
        <v>83</v>
      </c>
      <c r="F67" s="80" t="s">
        <v>10</v>
      </c>
      <c r="G67" s="80" t="s">
        <v>82</v>
      </c>
      <c r="H67" s="81">
        <v>43798</v>
      </c>
      <c r="I67" s="82">
        <v>620948.4</v>
      </c>
      <c r="J67" s="82">
        <v>461567.39</v>
      </c>
      <c r="K67" s="82">
        <v>159381.01</v>
      </c>
      <c r="N67" s="3" t="s">
        <v>75</v>
      </c>
      <c r="O67" s="79">
        <v>16</v>
      </c>
      <c r="P67" s="83">
        <v>49.78</v>
      </c>
      <c r="Q67" s="80" t="s">
        <v>83</v>
      </c>
      <c r="R67" s="80" t="s">
        <v>10</v>
      </c>
      <c r="S67" s="80" t="s">
        <v>10</v>
      </c>
      <c r="T67" s="79" t="s">
        <v>90</v>
      </c>
      <c r="U67" s="79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79">
        <v>2014</v>
      </c>
      <c r="C68" s="79"/>
      <c r="D68" s="79"/>
      <c r="E68" s="80" t="s">
        <v>100</v>
      </c>
      <c r="F68" s="80" t="s">
        <v>10</v>
      </c>
      <c r="G68" s="80" t="s">
        <v>10</v>
      </c>
      <c r="H68" s="81">
        <v>41929</v>
      </c>
      <c r="I68" s="82">
        <v>39884.61</v>
      </c>
      <c r="J68" s="83">
        <v>991.13</v>
      </c>
      <c r="K68" s="82">
        <v>38893.480000000003</v>
      </c>
      <c r="N68" s="3" t="s">
        <v>75</v>
      </c>
      <c r="O68" s="79">
        <v>16</v>
      </c>
      <c r="P68" s="83">
        <v>360.5</v>
      </c>
      <c r="Q68" s="80" t="s">
        <v>11</v>
      </c>
      <c r="R68" s="80" t="s">
        <v>10</v>
      </c>
      <c r="S68" s="80" t="s">
        <v>10</v>
      </c>
      <c r="T68" s="79" t="s">
        <v>91</v>
      </c>
      <c r="U68" s="79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79">
        <v>2014</v>
      </c>
      <c r="C69" s="79"/>
      <c r="D69" s="79"/>
      <c r="E69" s="80" t="s">
        <v>100</v>
      </c>
      <c r="F69" s="80" t="s">
        <v>10</v>
      </c>
      <c r="G69" s="80" t="s">
        <v>82</v>
      </c>
      <c r="H69" s="81">
        <v>43798</v>
      </c>
      <c r="I69" s="82">
        <v>1964.42</v>
      </c>
      <c r="J69" s="82">
        <v>1964.42</v>
      </c>
      <c r="K69" s="83">
        <v>0</v>
      </c>
      <c r="N69" s="3" t="s">
        <v>75</v>
      </c>
      <c r="O69" s="79">
        <v>16</v>
      </c>
      <c r="P69" s="83">
        <v>230.48</v>
      </c>
      <c r="Q69" s="80" t="s">
        <v>86</v>
      </c>
      <c r="R69" s="80" t="s">
        <v>10</v>
      </c>
      <c r="S69" s="80" t="s">
        <v>10</v>
      </c>
      <c r="T69" s="79" t="s">
        <v>92</v>
      </c>
      <c r="U69" s="79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79">
        <v>2014</v>
      </c>
      <c r="C70" s="79"/>
      <c r="D70" s="79"/>
      <c r="E70" s="80" t="s">
        <v>100</v>
      </c>
      <c r="F70" s="80" t="s">
        <v>10</v>
      </c>
      <c r="G70" s="80" t="s">
        <v>82</v>
      </c>
      <c r="H70" s="81">
        <v>43798</v>
      </c>
      <c r="I70" s="82">
        <v>77086.880000000005</v>
      </c>
      <c r="J70" s="82">
        <v>57640.14</v>
      </c>
      <c r="K70" s="82">
        <v>19446.740000000002</v>
      </c>
      <c r="N70" s="3" t="s">
        <v>75</v>
      </c>
      <c r="O70" s="79">
        <v>17</v>
      </c>
      <c r="P70" s="83">
        <v>57.55</v>
      </c>
      <c r="Q70" s="80" t="s">
        <v>81</v>
      </c>
      <c r="R70" s="80" t="s">
        <v>10</v>
      </c>
      <c r="S70" s="80" t="s">
        <v>10</v>
      </c>
      <c r="T70" s="79" t="s">
        <v>88</v>
      </c>
      <c r="U70" s="79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79">
        <v>2015</v>
      </c>
      <c r="C71" s="79">
        <v>2</v>
      </c>
      <c r="D71" s="79"/>
      <c r="E71" s="80" t="s">
        <v>83</v>
      </c>
      <c r="F71" s="80" t="s">
        <v>10</v>
      </c>
      <c r="G71" s="80" t="s">
        <v>10</v>
      </c>
      <c r="H71" s="81">
        <v>42088</v>
      </c>
      <c r="I71" s="82">
        <v>94021.13</v>
      </c>
      <c r="J71" s="83">
        <v>0</v>
      </c>
      <c r="K71" s="82">
        <v>94021.13</v>
      </c>
      <c r="N71" s="3" t="s">
        <v>75</v>
      </c>
      <c r="O71" s="79">
        <v>17</v>
      </c>
      <c r="P71" s="83">
        <v>50.45</v>
      </c>
      <c r="Q71" s="80" t="s">
        <v>83</v>
      </c>
      <c r="R71" s="80" t="s">
        <v>10</v>
      </c>
      <c r="S71" s="80" t="s">
        <v>10</v>
      </c>
      <c r="T71" s="79" t="s">
        <v>90</v>
      </c>
      <c r="U71" s="79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79">
        <v>2015</v>
      </c>
      <c r="C72" s="79">
        <v>2</v>
      </c>
      <c r="D72" s="79"/>
      <c r="E72" s="80" t="s">
        <v>83</v>
      </c>
      <c r="F72" s="80" t="s">
        <v>10</v>
      </c>
      <c r="G72" s="80" t="s">
        <v>82</v>
      </c>
      <c r="H72" s="81">
        <v>43798</v>
      </c>
      <c r="I72" s="82">
        <v>171494.54</v>
      </c>
      <c r="J72" s="82">
        <v>124483.97</v>
      </c>
      <c r="K72" s="82">
        <v>47010.57</v>
      </c>
      <c r="N72" s="3" t="s">
        <v>75</v>
      </c>
      <c r="O72" s="79">
        <v>17</v>
      </c>
      <c r="P72" s="83">
        <v>365.36</v>
      </c>
      <c r="Q72" s="80" t="s">
        <v>11</v>
      </c>
      <c r="R72" s="80" t="s">
        <v>10</v>
      </c>
      <c r="S72" s="80" t="s">
        <v>10</v>
      </c>
      <c r="T72" s="79" t="s">
        <v>91</v>
      </c>
      <c r="U72" s="79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79">
        <v>2015</v>
      </c>
      <c r="C73" s="79">
        <v>3</v>
      </c>
      <c r="D73" s="79"/>
      <c r="E73" s="80" t="s">
        <v>83</v>
      </c>
      <c r="F73" s="80" t="s">
        <v>10</v>
      </c>
      <c r="G73" s="80" t="s">
        <v>10</v>
      </c>
      <c r="H73" s="81">
        <v>42117</v>
      </c>
      <c r="I73" s="82">
        <v>84764.61</v>
      </c>
      <c r="J73" s="83">
        <v>0</v>
      </c>
      <c r="K73" s="82">
        <v>84764.61</v>
      </c>
      <c r="N73" s="3" t="s">
        <v>75</v>
      </c>
      <c r="O73" s="79">
        <v>17</v>
      </c>
      <c r="P73" s="83">
        <v>233.59</v>
      </c>
      <c r="Q73" s="80" t="s">
        <v>86</v>
      </c>
      <c r="R73" s="80" t="s">
        <v>10</v>
      </c>
      <c r="S73" s="80" t="s">
        <v>10</v>
      </c>
      <c r="T73" s="79" t="s">
        <v>92</v>
      </c>
      <c r="U73" s="79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79">
        <v>2015</v>
      </c>
      <c r="C74" s="79">
        <v>3</v>
      </c>
      <c r="D74" s="79"/>
      <c r="E74" s="80" t="s">
        <v>83</v>
      </c>
      <c r="F74" s="80" t="s">
        <v>10</v>
      </c>
      <c r="G74" s="80" t="s">
        <v>82</v>
      </c>
      <c r="H74" s="81">
        <v>43798</v>
      </c>
      <c r="I74" s="82">
        <v>152237.24</v>
      </c>
      <c r="J74" s="82">
        <v>109854.93</v>
      </c>
      <c r="K74" s="82">
        <v>42382.31</v>
      </c>
      <c r="N74" s="3" t="s">
        <v>75</v>
      </c>
      <c r="O74" s="79">
        <v>18</v>
      </c>
      <c r="P74" s="83">
        <v>58.33</v>
      </c>
      <c r="Q74" s="80" t="s">
        <v>81</v>
      </c>
      <c r="R74" s="80" t="s">
        <v>10</v>
      </c>
      <c r="S74" s="80" t="s">
        <v>10</v>
      </c>
      <c r="T74" s="79" t="s">
        <v>88</v>
      </c>
      <c r="U74" s="79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79">
        <v>18</v>
      </c>
      <c r="P75" s="83">
        <v>51.13</v>
      </c>
      <c r="Q75" s="80" t="s">
        <v>83</v>
      </c>
      <c r="R75" s="80" t="s">
        <v>10</v>
      </c>
      <c r="S75" s="80" t="s">
        <v>10</v>
      </c>
      <c r="T75" s="79" t="s">
        <v>90</v>
      </c>
      <c r="U75" s="79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79">
        <v>18</v>
      </c>
      <c r="P76" s="83">
        <v>370.3</v>
      </c>
      <c r="Q76" s="80" t="s">
        <v>11</v>
      </c>
      <c r="R76" s="80" t="s">
        <v>10</v>
      </c>
      <c r="S76" s="80" t="s">
        <v>10</v>
      </c>
      <c r="T76" s="79" t="s">
        <v>91</v>
      </c>
      <c r="U76" s="79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3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79">
        <v>18</v>
      </c>
      <c r="P77" s="83">
        <v>236.75</v>
      </c>
      <c r="Q77" s="80" t="s">
        <v>86</v>
      </c>
      <c r="R77" s="80" t="s">
        <v>10</v>
      </c>
      <c r="S77" s="80" t="s">
        <v>10</v>
      </c>
      <c r="T77" s="79" t="s">
        <v>92</v>
      </c>
      <c r="U77" s="79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4" t="s">
        <v>0</v>
      </c>
      <c r="C78" s="84" t="s">
        <v>1</v>
      </c>
      <c r="D78" s="84" t="s">
        <v>2</v>
      </c>
      <c r="E78" s="84" t="s">
        <v>3</v>
      </c>
      <c r="F78" s="84" t="s">
        <v>4</v>
      </c>
      <c r="G78" s="84" t="s">
        <v>5</v>
      </c>
      <c r="H78" s="84" t="s">
        <v>6</v>
      </c>
      <c r="I78" s="84" t="s">
        <v>7</v>
      </c>
      <c r="J78" s="84" t="s">
        <v>8</v>
      </c>
      <c r="K78" s="84" t="s">
        <v>9</v>
      </c>
      <c r="N78" s="3" t="s">
        <v>75</v>
      </c>
      <c r="O78" s="79">
        <v>19</v>
      </c>
      <c r="P78" s="83">
        <v>59.12</v>
      </c>
      <c r="Q78" s="80" t="s">
        <v>81</v>
      </c>
      <c r="R78" s="80" t="s">
        <v>10</v>
      </c>
      <c r="S78" s="80" t="s">
        <v>10</v>
      </c>
      <c r="T78" s="79" t="s">
        <v>88</v>
      </c>
      <c r="U78" s="79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4">
        <v>2014</v>
      </c>
      <c r="C79" s="74">
        <v>7</v>
      </c>
      <c r="D79" s="74"/>
      <c r="E79" s="75" t="s">
        <v>83</v>
      </c>
      <c r="F79" s="75" t="s">
        <v>10</v>
      </c>
      <c r="G79" s="75" t="s">
        <v>10</v>
      </c>
      <c r="H79" s="76">
        <v>41873</v>
      </c>
      <c r="I79" s="77">
        <v>19754.7</v>
      </c>
      <c r="J79" s="78">
        <v>0</v>
      </c>
      <c r="K79" s="77">
        <v>19754.7</v>
      </c>
      <c r="N79" s="3" t="s">
        <v>75</v>
      </c>
      <c r="O79" s="79">
        <v>19</v>
      </c>
      <c r="P79" s="83">
        <v>51.82</v>
      </c>
      <c r="Q79" s="80" t="s">
        <v>83</v>
      </c>
      <c r="R79" s="80" t="s">
        <v>10</v>
      </c>
      <c r="S79" s="80" t="s">
        <v>10</v>
      </c>
      <c r="T79" s="79" t="s">
        <v>90</v>
      </c>
      <c r="U79" s="79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79">
        <v>2014</v>
      </c>
      <c r="C80" s="79">
        <v>7</v>
      </c>
      <c r="D80" s="79"/>
      <c r="E80" s="80" t="s">
        <v>83</v>
      </c>
      <c r="F80" s="80" t="s">
        <v>10</v>
      </c>
      <c r="G80" s="80" t="s">
        <v>82</v>
      </c>
      <c r="H80" s="81">
        <v>43920</v>
      </c>
      <c r="I80" s="82">
        <v>43463.9</v>
      </c>
      <c r="J80" s="82">
        <v>33586.550000000003</v>
      </c>
      <c r="K80" s="82">
        <v>9877.35</v>
      </c>
      <c r="N80" s="3" t="s">
        <v>75</v>
      </c>
      <c r="O80" s="79">
        <v>19</v>
      </c>
      <c r="P80" s="83">
        <v>375.29</v>
      </c>
      <c r="Q80" s="80" t="s">
        <v>11</v>
      </c>
      <c r="R80" s="80" t="s">
        <v>10</v>
      </c>
      <c r="S80" s="80" t="s">
        <v>10</v>
      </c>
      <c r="T80" s="79" t="s">
        <v>91</v>
      </c>
      <c r="U80" s="79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79">
        <v>2014</v>
      </c>
      <c r="C81" s="79">
        <v>10</v>
      </c>
      <c r="D81" s="79"/>
      <c r="E81" s="80" t="s">
        <v>83</v>
      </c>
      <c r="F81" s="80" t="s">
        <v>10</v>
      </c>
      <c r="G81" s="80" t="s">
        <v>10</v>
      </c>
      <c r="H81" s="81">
        <v>41964</v>
      </c>
      <c r="I81" s="82">
        <v>2329.08</v>
      </c>
      <c r="J81" s="83">
        <v>0</v>
      </c>
      <c r="K81" s="82">
        <v>2329.08</v>
      </c>
      <c r="N81" s="3" t="s">
        <v>75</v>
      </c>
      <c r="O81" s="79">
        <v>19</v>
      </c>
      <c r="P81" s="83">
        <v>239.94</v>
      </c>
      <c r="Q81" s="80" t="s">
        <v>86</v>
      </c>
      <c r="R81" s="80" t="s">
        <v>10</v>
      </c>
      <c r="S81" s="80" t="s">
        <v>10</v>
      </c>
      <c r="T81" s="79" t="s">
        <v>92</v>
      </c>
      <c r="U81" s="79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79">
        <v>2014</v>
      </c>
      <c r="C82" s="79">
        <v>10</v>
      </c>
      <c r="D82" s="79"/>
      <c r="E82" s="80" t="s">
        <v>83</v>
      </c>
      <c r="F82" s="80" t="s">
        <v>10</v>
      </c>
      <c r="G82" s="80" t="s">
        <v>82</v>
      </c>
      <c r="H82" s="81">
        <v>43920</v>
      </c>
      <c r="I82" s="82">
        <v>4917.1099999999997</v>
      </c>
      <c r="J82" s="82">
        <v>3752.57</v>
      </c>
      <c r="K82" s="82">
        <v>1164.54</v>
      </c>
      <c r="N82" s="3" t="s">
        <v>75</v>
      </c>
      <c r="O82" s="79">
        <v>20</v>
      </c>
      <c r="P82" s="83">
        <v>59.92</v>
      </c>
      <c r="Q82" s="80" t="s">
        <v>81</v>
      </c>
      <c r="R82" s="80" t="s">
        <v>10</v>
      </c>
      <c r="S82" s="80" t="s">
        <v>10</v>
      </c>
      <c r="T82" s="79" t="s">
        <v>88</v>
      </c>
      <c r="U82" s="79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79">
        <v>2014</v>
      </c>
      <c r="C83" s="79">
        <v>11</v>
      </c>
      <c r="D83" s="79"/>
      <c r="E83" s="80" t="s">
        <v>83</v>
      </c>
      <c r="F83" s="80" t="s">
        <v>10</v>
      </c>
      <c r="G83" s="80" t="s">
        <v>10</v>
      </c>
      <c r="H83" s="81">
        <v>41995</v>
      </c>
      <c r="I83" s="82">
        <v>26047.279999999999</v>
      </c>
      <c r="J83" s="83">
        <v>0</v>
      </c>
      <c r="K83" s="82">
        <v>26047.279999999999</v>
      </c>
      <c r="N83" s="3" t="s">
        <v>75</v>
      </c>
      <c r="O83" s="79">
        <v>20</v>
      </c>
      <c r="P83" s="83">
        <v>52.52</v>
      </c>
      <c r="Q83" s="80" t="s">
        <v>83</v>
      </c>
      <c r="R83" s="80" t="s">
        <v>10</v>
      </c>
      <c r="S83" s="80" t="s">
        <v>10</v>
      </c>
      <c r="T83" s="79" t="s">
        <v>90</v>
      </c>
      <c r="U83" s="79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79">
        <v>2014</v>
      </c>
      <c r="C84" s="79">
        <v>11</v>
      </c>
      <c r="D84" s="79"/>
      <c r="E84" s="80" t="s">
        <v>83</v>
      </c>
      <c r="F84" s="80" t="s">
        <v>10</v>
      </c>
      <c r="G84" s="80" t="s">
        <v>82</v>
      </c>
      <c r="H84" s="81">
        <v>43920</v>
      </c>
      <c r="I84" s="82">
        <v>54183.03</v>
      </c>
      <c r="J84" s="82">
        <v>41159.39</v>
      </c>
      <c r="K84" s="82">
        <v>13023.64</v>
      </c>
      <c r="N84" s="3" t="s">
        <v>75</v>
      </c>
      <c r="O84" s="79">
        <v>20</v>
      </c>
      <c r="P84" s="83">
        <v>380.36</v>
      </c>
      <c r="Q84" s="80" t="s">
        <v>11</v>
      </c>
      <c r="R84" s="80" t="s">
        <v>10</v>
      </c>
      <c r="S84" s="80" t="s">
        <v>10</v>
      </c>
      <c r="T84" s="79" t="s">
        <v>91</v>
      </c>
      <c r="U84" s="79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79">
        <v>2015</v>
      </c>
      <c r="C85" s="79">
        <v>2</v>
      </c>
      <c r="D85" s="79"/>
      <c r="E85" s="80" t="s">
        <v>83</v>
      </c>
      <c r="F85" s="80" t="s">
        <v>10</v>
      </c>
      <c r="G85" s="80" t="s">
        <v>10</v>
      </c>
      <c r="H85" s="81">
        <v>42088</v>
      </c>
      <c r="I85" s="82">
        <v>154896.88</v>
      </c>
      <c r="J85" s="83">
        <v>0</v>
      </c>
      <c r="K85" s="82">
        <v>154896.88</v>
      </c>
      <c r="N85" s="3" t="s">
        <v>75</v>
      </c>
      <c r="O85" s="79">
        <v>20</v>
      </c>
      <c r="P85" s="83">
        <v>243.19</v>
      </c>
      <c r="Q85" s="80" t="s">
        <v>86</v>
      </c>
      <c r="R85" s="80" t="s">
        <v>10</v>
      </c>
      <c r="S85" s="80" t="s">
        <v>10</v>
      </c>
      <c r="T85" s="79" t="s">
        <v>92</v>
      </c>
      <c r="U85" s="79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79">
        <v>2015</v>
      </c>
      <c r="C86" s="79">
        <v>2</v>
      </c>
      <c r="D86" s="79"/>
      <c r="E86" s="80" t="s">
        <v>83</v>
      </c>
      <c r="F86" s="80" t="s">
        <v>10</v>
      </c>
      <c r="G86" s="80" t="s">
        <v>82</v>
      </c>
      <c r="H86" s="81">
        <v>43920</v>
      </c>
      <c r="I86" s="82">
        <v>307807.98</v>
      </c>
      <c r="J86" s="82">
        <v>230359.54</v>
      </c>
      <c r="K86" s="82">
        <v>77448.44</v>
      </c>
      <c r="N86" s="3" t="s">
        <v>75</v>
      </c>
      <c r="O86" s="79">
        <v>21</v>
      </c>
      <c r="P86" s="83">
        <v>60.73</v>
      </c>
      <c r="Q86" s="80" t="s">
        <v>81</v>
      </c>
      <c r="R86" s="80" t="s">
        <v>10</v>
      </c>
      <c r="S86" s="80" t="s">
        <v>10</v>
      </c>
      <c r="T86" s="79" t="s">
        <v>88</v>
      </c>
      <c r="U86" s="79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79">
        <v>2015</v>
      </c>
      <c r="C87" s="79">
        <v>3</v>
      </c>
      <c r="D87" s="79"/>
      <c r="E87" s="80" t="s">
        <v>83</v>
      </c>
      <c r="F87" s="80" t="s">
        <v>10</v>
      </c>
      <c r="G87" s="80" t="s">
        <v>10</v>
      </c>
      <c r="H87" s="81">
        <v>42117</v>
      </c>
      <c r="I87" s="82">
        <v>142506.6</v>
      </c>
      <c r="J87" s="83">
        <v>0</v>
      </c>
      <c r="K87" s="82">
        <v>142506.6</v>
      </c>
      <c r="N87" s="3" t="s">
        <v>75</v>
      </c>
      <c r="O87" s="79">
        <v>21</v>
      </c>
      <c r="P87" s="83">
        <v>53.23</v>
      </c>
      <c r="Q87" s="80" t="s">
        <v>83</v>
      </c>
      <c r="R87" s="80" t="s">
        <v>10</v>
      </c>
      <c r="S87" s="80" t="s">
        <v>10</v>
      </c>
      <c r="T87" s="79" t="s">
        <v>90</v>
      </c>
      <c r="U87" s="79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79">
        <v>2015</v>
      </c>
      <c r="C88" s="79">
        <v>3</v>
      </c>
      <c r="D88" s="79"/>
      <c r="E88" s="80" t="s">
        <v>83</v>
      </c>
      <c r="F88" s="80" t="s">
        <v>10</v>
      </c>
      <c r="G88" s="80" t="s">
        <v>82</v>
      </c>
      <c r="H88" s="81">
        <v>43920</v>
      </c>
      <c r="I88" s="82">
        <v>279196.08</v>
      </c>
      <c r="J88" s="82">
        <v>207942.78</v>
      </c>
      <c r="K88" s="82">
        <v>71253.3</v>
      </c>
      <c r="N88" s="3" t="s">
        <v>75</v>
      </c>
      <c r="O88" s="79">
        <v>21</v>
      </c>
      <c r="P88" s="83">
        <v>385.5</v>
      </c>
      <c r="Q88" s="80" t="s">
        <v>11</v>
      </c>
      <c r="R88" s="80" t="s">
        <v>10</v>
      </c>
      <c r="S88" s="80" t="s">
        <v>10</v>
      </c>
      <c r="T88" s="79" t="s">
        <v>91</v>
      </c>
      <c r="U88" s="79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79">
        <v>2015</v>
      </c>
      <c r="C89" s="79">
        <v>4</v>
      </c>
      <c r="D89" s="79"/>
      <c r="E89" s="80" t="s">
        <v>83</v>
      </c>
      <c r="F89" s="80" t="s">
        <v>10</v>
      </c>
      <c r="G89" s="80" t="s">
        <v>10</v>
      </c>
      <c r="H89" s="81">
        <v>42145</v>
      </c>
      <c r="I89" s="82">
        <v>216029.77</v>
      </c>
      <c r="J89" s="83">
        <v>0</v>
      </c>
      <c r="K89" s="82">
        <v>216029.77</v>
      </c>
      <c r="N89" s="3" t="s">
        <v>75</v>
      </c>
      <c r="O89" s="79">
        <v>21</v>
      </c>
      <c r="P89" s="83">
        <v>246.47</v>
      </c>
      <c r="Q89" s="80" t="s">
        <v>86</v>
      </c>
      <c r="R89" s="80" t="s">
        <v>10</v>
      </c>
      <c r="S89" s="80" t="s">
        <v>10</v>
      </c>
      <c r="T89" s="79" t="s">
        <v>92</v>
      </c>
      <c r="U89" s="79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79">
        <v>2015</v>
      </c>
      <c r="C90" s="79">
        <v>4</v>
      </c>
      <c r="D90" s="79"/>
      <c r="E90" s="80" t="s">
        <v>83</v>
      </c>
      <c r="F90" s="80" t="s">
        <v>10</v>
      </c>
      <c r="G90" s="80" t="s">
        <v>82</v>
      </c>
      <c r="H90" s="81">
        <v>43920</v>
      </c>
      <c r="I90" s="82">
        <v>417192.37</v>
      </c>
      <c r="J90" s="82">
        <v>309177.48</v>
      </c>
      <c r="K90" s="82">
        <v>108014.89</v>
      </c>
      <c r="N90" s="3" t="s">
        <v>75</v>
      </c>
      <c r="O90" s="79">
        <v>22</v>
      </c>
      <c r="P90" s="83">
        <v>61.55</v>
      </c>
      <c r="Q90" s="80" t="s">
        <v>81</v>
      </c>
      <c r="R90" s="80" t="s">
        <v>10</v>
      </c>
      <c r="S90" s="80" t="s">
        <v>10</v>
      </c>
      <c r="T90" s="79" t="s">
        <v>88</v>
      </c>
      <c r="U90" s="79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79">
        <v>2015</v>
      </c>
      <c r="C91" s="79">
        <v>5</v>
      </c>
      <c r="D91" s="79"/>
      <c r="E91" s="80" t="s">
        <v>83</v>
      </c>
      <c r="F91" s="80" t="s">
        <v>10</v>
      </c>
      <c r="G91" s="80" t="s">
        <v>10</v>
      </c>
      <c r="H91" s="81">
        <v>42178</v>
      </c>
      <c r="I91" s="82">
        <v>178266.1</v>
      </c>
      <c r="J91" s="83">
        <v>0</v>
      </c>
      <c r="K91" s="82">
        <v>178266.1</v>
      </c>
      <c r="N91" s="3" t="s">
        <v>75</v>
      </c>
      <c r="O91" s="79">
        <v>22</v>
      </c>
      <c r="P91" s="83">
        <v>53.95</v>
      </c>
      <c r="Q91" s="80" t="s">
        <v>83</v>
      </c>
      <c r="R91" s="80" t="s">
        <v>10</v>
      </c>
      <c r="S91" s="80" t="s">
        <v>10</v>
      </c>
      <c r="T91" s="79" t="s">
        <v>90</v>
      </c>
      <c r="U91" s="79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79">
        <v>2015</v>
      </c>
      <c r="C92" s="79">
        <v>5</v>
      </c>
      <c r="D92" s="79"/>
      <c r="E92" s="80" t="s">
        <v>83</v>
      </c>
      <c r="F92" s="80" t="s">
        <v>10</v>
      </c>
      <c r="G92" s="80" t="s">
        <v>82</v>
      </c>
      <c r="H92" s="81">
        <v>43920</v>
      </c>
      <c r="I92" s="82">
        <v>338559.41</v>
      </c>
      <c r="J92" s="82">
        <v>249426.36</v>
      </c>
      <c r="K92" s="82">
        <v>89133.05</v>
      </c>
      <c r="N92" s="3" t="s">
        <v>75</v>
      </c>
      <c r="O92" s="79">
        <v>22</v>
      </c>
      <c r="P92" s="83">
        <v>390.7</v>
      </c>
      <c r="Q92" s="80" t="s">
        <v>11</v>
      </c>
      <c r="R92" s="80" t="s">
        <v>10</v>
      </c>
      <c r="S92" s="80" t="s">
        <v>10</v>
      </c>
      <c r="T92" s="79" t="s">
        <v>91</v>
      </c>
      <c r="U92" s="79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79">
        <v>2015</v>
      </c>
      <c r="C93" s="79">
        <v>6</v>
      </c>
      <c r="D93" s="79"/>
      <c r="E93" s="80" t="s">
        <v>83</v>
      </c>
      <c r="F93" s="80" t="s">
        <v>10</v>
      </c>
      <c r="G93" s="80" t="s">
        <v>10</v>
      </c>
      <c r="H93" s="81">
        <v>42209</v>
      </c>
      <c r="I93" s="82">
        <v>212162.02</v>
      </c>
      <c r="J93" s="83">
        <v>0</v>
      </c>
      <c r="K93" s="82">
        <v>212162.02</v>
      </c>
      <c r="N93" s="3" t="s">
        <v>75</v>
      </c>
      <c r="O93" s="79">
        <v>22</v>
      </c>
      <c r="P93" s="83">
        <v>249.79</v>
      </c>
      <c r="Q93" s="80" t="s">
        <v>86</v>
      </c>
      <c r="R93" s="80" t="s">
        <v>10</v>
      </c>
      <c r="S93" s="80" t="s">
        <v>10</v>
      </c>
      <c r="T93" s="79" t="s">
        <v>92</v>
      </c>
      <c r="U93" s="79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79">
        <v>2015</v>
      </c>
      <c r="C94" s="79">
        <v>6</v>
      </c>
      <c r="D94" s="79"/>
      <c r="E94" s="80" t="s">
        <v>83</v>
      </c>
      <c r="F94" s="80" t="s">
        <v>10</v>
      </c>
      <c r="G94" s="80" t="s">
        <v>82</v>
      </c>
      <c r="H94" s="81">
        <v>43920</v>
      </c>
      <c r="I94" s="82">
        <v>396356.84</v>
      </c>
      <c r="J94" s="82">
        <v>290275.83</v>
      </c>
      <c r="K94" s="82">
        <v>106081.01</v>
      </c>
      <c r="N94" s="3" t="s">
        <v>75</v>
      </c>
      <c r="O94" s="79">
        <v>23</v>
      </c>
      <c r="P94" s="83">
        <v>62.38</v>
      </c>
      <c r="Q94" s="80" t="s">
        <v>81</v>
      </c>
      <c r="R94" s="80" t="s">
        <v>10</v>
      </c>
      <c r="S94" s="80" t="s">
        <v>10</v>
      </c>
      <c r="T94" s="79" t="s">
        <v>88</v>
      </c>
      <c r="U94" s="79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79">
        <v>2015</v>
      </c>
      <c r="C95" s="79">
        <v>7</v>
      </c>
      <c r="D95" s="79"/>
      <c r="E95" s="80" t="s">
        <v>83</v>
      </c>
      <c r="F95" s="80" t="s">
        <v>10</v>
      </c>
      <c r="G95" s="80" t="s">
        <v>10</v>
      </c>
      <c r="H95" s="81">
        <v>42237</v>
      </c>
      <c r="I95" s="82">
        <v>200257.74</v>
      </c>
      <c r="J95" s="83">
        <v>0</v>
      </c>
      <c r="K95" s="82">
        <v>200257.74</v>
      </c>
      <c r="N95" s="3" t="s">
        <v>75</v>
      </c>
      <c r="O95" s="79">
        <v>23</v>
      </c>
      <c r="P95" s="83">
        <v>54.68</v>
      </c>
      <c r="Q95" s="80" t="s">
        <v>83</v>
      </c>
      <c r="R95" s="80" t="s">
        <v>10</v>
      </c>
      <c r="S95" s="80" t="s">
        <v>10</v>
      </c>
      <c r="T95" s="79" t="s">
        <v>90</v>
      </c>
      <c r="U95" s="79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79">
        <v>2015</v>
      </c>
      <c r="C96" s="79">
        <v>7</v>
      </c>
      <c r="D96" s="79"/>
      <c r="E96" s="80" t="s">
        <v>83</v>
      </c>
      <c r="F96" s="80" t="s">
        <v>10</v>
      </c>
      <c r="G96" s="80" t="s">
        <v>82</v>
      </c>
      <c r="H96" s="81">
        <v>43920</v>
      </c>
      <c r="I96" s="82">
        <v>368710.55</v>
      </c>
      <c r="J96" s="82">
        <v>268581.68</v>
      </c>
      <c r="K96" s="82">
        <v>100128.87</v>
      </c>
      <c r="N96" s="3" t="s">
        <v>75</v>
      </c>
      <c r="O96" s="79">
        <v>23</v>
      </c>
      <c r="P96" s="83">
        <v>395.98</v>
      </c>
      <c r="Q96" s="80" t="s">
        <v>11</v>
      </c>
      <c r="R96" s="80" t="s">
        <v>10</v>
      </c>
      <c r="S96" s="80" t="s">
        <v>10</v>
      </c>
      <c r="T96" s="79" t="s">
        <v>91</v>
      </c>
      <c r="U96" s="79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79">
        <v>2015</v>
      </c>
      <c r="C97" s="79">
        <v>8</v>
      </c>
      <c r="D97" s="79"/>
      <c r="E97" s="80" t="s">
        <v>83</v>
      </c>
      <c r="F97" s="80" t="s">
        <v>10</v>
      </c>
      <c r="G97" s="80" t="s">
        <v>10</v>
      </c>
      <c r="H97" s="81">
        <v>42270</v>
      </c>
      <c r="I97" s="82">
        <v>238943.7</v>
      </c>
      <c r="J97" s="83">
        <v>0</v>
      </c>
      <c r="K97" s="82">
        <v>238943.7</v>
      </c>
      <c r="N97" s="3" t="s">
        <v>75</v>
      </c>
      <c r="O97" s="79">
        <v>23</v>
      </c>
      <c r="P97" s="83">
        <v>253.17</v>
      </c>
      <c r="Q97" s="80" t="s">
        <v>86</v>
      </c>
      <c r="R97" s="80" t="s">
        <v>10</v>
      </c>
      <c r="S97" s="80" t="s">
        <v>10</v>
      </c>
      <c r="T97" s="79" t="s">
        <v>92</v>
      </c>
      <c r="U97" s="79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79">
        <v>2015</v>
      </c>
      <c r="C98" s="79">
        <v>8</v>
      </c>
      <c r="D98" s="79"/>
      <c r="E98" s="80" t="s">
        <v>83</v>
      </c>
      <c r="F98" s="80" t="s">
        <v>10</v>
      </c>
      <c r="G98" s="80" t="s">
        <v>82</v>
      </c>
      <c r="H98" s="81">
        <v>43920</v>
      </c>
      <c r="I98" s="82">
        <v>432292.16</v>
      </c>
      <c r="J98" s="82">
        <v>312820.31</v>
      </c>
      <c r="K98" s="82">
        <v>119471.85</v>
      </c>
      <c r="N98" s="3" t="s">
        <v>75</v>
      </c>
      <c r="O98" s="79">
        <v>24</v>
      </c>
      <c r="P98" s="83">
        <v>63.22</v>
      </c>
      <c r="Q98" s="80" t="s">
        <v>81</v>
      </c>
      <c r="R98" s="80" t="s">
        <v>10</v>
      </c>
      <c r="S98" s="80" t="s">
        <v>10</v>
      </c>
      <c r="T98" s="79" t="s">
        <v>88</v>
      </c>
      <c r="U98" s="79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79">
        <v>2015</v>
      </c>
      <c r="C99" s="79">
        <v>9</v>
      </c>
      <c r="D99" s="79"/>
      <c r="E99" s="80" t="s">
        <v>83</v>
      </c>
      <c r="F99" s="80" t="s">
        <v>10</v>
      </c>
      <c r="G99" s="80" t="s">
        <v>10</v>
      </c>
      <c r="H99" s="81">
        <v>42299</v>
      </c>
      <c r="I99" s="82">
        <v>411672.87</v>
      </c>
      <c r="J99" s="83">
        <v>0</v>
      </c>
      <c r="K99" s="82">
        <v>411672.87</v>
      </c>
      <c r="N99" s="3" t="s">
        <v>75</v>
      </c>
      <c r="O99" s="79">
        <v>24</v>
      </c>
      <c r="P99" s="83">
        <v>55.42</v>
      </c>
      <c r="Q99" s="80" t="s">
        <v>83</v>
      </c>
      <c r="R99" s="80" t="s">
        <v>10</v>
      </c>
      <c r="S99" s="80" t="s">
        <v>10</v>
      </c>
      <c r="T99" s="79" t="s">
        <v>90</v>
      </c>
      <c r="U99" s="79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79">
        <v>2015</v>
      </c>
      <c r="C100" s="79">
        <v>9</v>
      </c>
      <c r="D100" s="79"/>
      <c r="E100" s="80" t="s">
        <v>83</v>
      </c>
      <c r="F100" s="80" t="s">
        <v>10</v>
      </c>
      <c r="G100" s="80" t="s">
        <v>82</v>
      </c>
      <c r="H100" s="81">
        <v>43920</v>
      </c>
      <c r="I100" s="82">
        <v>732851.81</v>
      </c>
      <c r="J100" s="82">
        <v>527015.37</v>
      </c>
      <c r="K100" s="82">
        <v>205836.44</v>
      </c>
      <c r="N100" s="3" t="s">
        <v>75</v>
      </c>
      <c r="O100" s="79">
        <v>24</v>
      </c>
      <c r="P100" s="83">
        <v>401.32</v>
      </c>
      <c r="Q100" s="80" t="s">
        <v>11</v>
      </c>
      <c r="R100" s="80" t="s">
        <v>10</v>
      </c>
      <c r="S100" s="80" t="s">
        <v>10</v>
      </c>
      <c r="T100" s="79" t="s">
        <v>91</v>
      </c>
      <c r="U100" s="79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79">
        <v>2015</v>
      </c>
      <c r="C101" s="79">
        <v>10</v>
      </c>
      <c r="D101" s="79"/>
      <c r="E101" s="80" t="s">
        <v>83</v>
      </c>
      <c r="F101" s="80" t="s">
        <v>10</v>
      </c>
      <c r="G101" s="80" t="s">
        <v>10</v>
      </c>
      <c r="H101" s="81">
        <v>42331</v>
      </c>
      <c r="I101" s="82">
        <v>105899.67</v>
      </c>
      <c r="J101" s="83">
        <v>0</v>
      </c>
      <c r="K101" s="82">
        <v>105899.67</v>
      </c>
      <c r="N101" s="3" t="s">
        <v>75</v>
      </c>
      <c r="O101" s="79">
        <v>24</v>
      </c>
      <c r="P101" s="83">
        <v>256.58</v>
      </c>
      <c r="Q101" s="80" t="s">
        <v>86</v>
      </c>
      <c r="R101" s="80" t="s">
        <v>10</v>
      </c>
      <c r="S101" s="80" t="s">
        <v>10</v>
      </c>
      <c r="T101" s="79" t="s">
        <v>92</v>
      </c>
      <c r="U101" s="79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79">
        <v>2015</v>
      </c>
      <c r="C102" s="79">
        <v>10</v>
      </c>
      <c r="D102" s="79"/>
      <c r="E102" s="80" t="s">
        <v>83</v>
      </c>
      <c r="F102" s="80" t="s">
        <v>10</v>
      </c>
      <c r="G102" s="80" t="s">
        <v>82</v>
      </c>
      <c r="H102" s="81">
        <v>43920</v>
      </c>
      <c r="I102" s="82">
        <v>185237.58</v>
      </c>
      <c r="J102" s="82">
        <v>132287.74</v>
      </c>
      <c r="K102" s="82">
        <v>52949.84</v>
      </c>
      <c r="N102" s="3" t="s">
        <v>75</v>
      </c>
      <c r="O102" s="79">
        <v>25</v>
      </c>
      <c r="P102" s="83">
        <v>64.069999999999993</v>
      </c>
      <c r="Q102" s="80" t="s">
        <v>81</v>
      </c>
      <c r="R102" s="80" t="s">
        <v>10</v>
      </c>
      <c r="S102" s="80" t="s">
        <v>10</v>
      </c>
      <c r="T102" s="79" t="s">
        <v>88</v>
      </c>
      <c r="U102" s="79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79">
        <v>2015</v>
      </c>
      <c r="C103" s="79"/>
      <c r="D103" s="79"/>
      <c r="E103" s="80" t="s">
        <v>100</v>
      </c>
      <c r="F103" s="80" t="s">
        <v>10</v>
      </c>
      <c r="G103" s="80" t="s">
        <v>10</v>
      </c>
      <c r="H103" s="81">
        <v>42293</v>
      </c>
      <c r="I103" s="82">
        <v>136673.84</v>
      </c>
      <c r="J103" s="83">
        <v>0</v>
      </c>
      <c r="K103" s="82">
        <v>136673.84</v>
      </c>
      <c r="N103" s="3" t="s">
        <v>75</v>
      </c>
      <c r="O103" s="79">
        <v>25</v>
      </c>
      <c r="P103" s="83">
        <v>56.16</v>
      </c>
      <c r="Q103" s="80" t="s">
        <v>83</v>
      </c>
      <c r="R103" s="80" t="s">
        <v>10</v>
      </c>
      <c r="S103" s="80" t="s">
        <v>10</v>
      </c>
      <c r="T103" s="79" t="s">
        <v>90</v>
      </c>
      <c r="U103" s="79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79">
        <v>2015</v>
      </c>
      <c r="C104" s="79"/>
      <c r="D104" s="79"/>
      <c r="E104" s="80" t="s">
        <v>100</v>
      </c>
      <c r="F104" s="80" t="s">
        <v>10</v>
      </c>
      <c r="G104" s="80" t="s">
        <v>82</v>
      </c>
      <c r="H104" s="81">
        <v>43920</v>
      </c>
      <c r="I104" s="82">
        <v>244124.08</v>
      </c>
      <c r="J104" s="82">
        <v>175787.16</v>
      </c>
      <c r="K104" s="82">
        <v>68336.92</v>
      </c>
      <c r="N104" s="3" t="s">
        <v>75</v>
      </c>
      <c r="O104" s="79">
        <v>25</v>
      </c>
      <c r="P104" s="83">
        <v>406.74</v>
      </c>
      <c r="Q104" s="80" t="s">
        <v>11</v>
      </c>
      <c r="R104" s="80" t="s">
        <v>10</v>
      </c>
      <c r="S104" s="80" t="s">
        <v>10</v>
      </c>
      <c r="T104" s="79" t="s">
        <v>91</v>
      </c>
      <c r="U104" s="79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79">
        <v>2016</v>
      </c>
      <c r="C105" s="79">
        <v>5</v>
      </c>
      <c r="D105" s="79"/>
      <c r="E105" s="80" t="s">
        <v>83</v>
      </c>
      <c r="F105" s="80" t="s">
        <v>10</v>
      </c>
      <c r="G105" s="80" t="s">
        <v>10</v>
      </c>
      <c r="H105" s="81">
        <v>42545</v>
      </c>
      <c r="I105" s="82">
        <v>16678.09</v>
      </c>
      <c r="J105" s="83">
        <v>0</v>
      </c>
      <c r="K105" s="82">
        <v>16678.09</v>
      </c>
      <c r="N105" s="3" t="s">
        <v>75</v>
      </c>
      <c r="O105" s="79">
        <v>25</v>
      </c>
      <c r="P105" s="83">
        <v>260.05</v>
      </c>
      <c r="Q105" s="80" t="s">
        <v>86</v>
      </c>
      <c r="R105" s="80" t="s">
        <v>10</v>
      </c>
      <c r="S105" s="80" t="s">
        <v>10</v>
      </c>
      <c r="T105" s="79" t="s">
        <v>92</v>
      </c>
      <c r="U105" s="79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79">
        <v>2016</v>
      </c>
      <c r="C106" s="79">
        <v>5</v>
      </c>
      <c r="D106" s="79"/>
      <c r="E106" s="80" t="s">
        <v>83</v>
      </c>
      <c r="F106" s="80" t="s">
        <v>10</v>
      </c>
      <c r="G106" s="80" t="s">
        <v>82</v>
      </c>
      <c r="H106" s="81">
        <v>43920</v>
      </c>
      <c r="I106" s="82">
        <v>25653.9</v>
      </c>
      <c r="J106" s="82">
        <v>21484.38</v>
      </c>
      <c r="K106" s="82">
        <v>4169.5200000000004</v>
      </c>
      <c r="N106" s="3" t="s">
        <v>75</v>
      </c>
      <c r="O106" s="79">
        <v>26</v>
      </c>
      <c r="P106" s="83">
        <v>64.94</v>
      </c>
      <c r="Q106" s="80" t="s">
        <v>81</v>
      </c>
      <c r="R106" s="80" t="s">
        <v>10</v>
      </c>
      <c r="S106" s="80" t="s">
        <v>10</v>
      </c>
      <c r="T106" s="79" t="s">
        <v>88</v>
      </c>
      <c r="U106" s="79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79">
        <v>2016</v>
      </c>
      <c r="C107" s="79">
        <v>6</v>
      </c>
      <c r="D107" s="79"/>
      <c r="E107" s="80" t="s">
        <v>83</v>
      </c>
      <c r="F107" s="80" t="s">
        <v>10</v>
      </c>
      <c r="G107" s="80" t="s">
        <v>10</v>
      </c>
      <c r="H107" s="81">
        <v>42572</v>
      </c>
      <c r="I107" s="82">
        <v>20546.400000000001</v>
      </c>
      <c r="J107" s="83">
        <v>0</v>
      </c>
      <c r="K107" s="82">
        <v>20546.400000000001</v>
      </c>
      <c r="N107" s="3" t="s">
        <v>75</v>
      </c>
      <c r="O107" s="79">
        <v>26</v>
      </c>
      <c r="P107" s="83">
        <v>56.92</v>
      </c>
      <c r="Q107" s="80" t="s">
        <v>83</v>
      </c>
      <c r="R107" s="80" t="s">
        <v>10</v>
      </c>
      <c r="S107" s="80" t="s">
        <v>10</v>
      </c>
      <c r="T107" s="79" t="s">
        <v>90</v>
      </c>
      <c r="U107" s="79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79">
        <v>2016</v>
      </c>
      <c r="C108" s="79">
        <v>6</v>
      </c>
      <c r="D108" s="79"/>
      <c r="E108" s="80" t="s">
        <v>83</v>
      </c>
      <c r="F108" s="80" t="s">
        <v>10</v>
      </c>
      <c r="G108" s="80" t="s">
        <v>82</v>
      </c>
      <c r="H108" s="81">
        <v>43920</v>
      </c>
      <c r="I108" s="82">
        <v>31049.31</v>
      </c>
      <c r="J108" s="82">
        <v>25912.71</v>
      </c>
      <c r="K108" s="82">
        <v>5136.6000000000004</v>
      </c>
      <c r="N108" s="3" t="s">
        <v>75</v>
      </c>
      <c r="O108" s="79">
        <v>26</v>
      </c>
      <c r="P108" s="83">
        <v>412.23</v>
      </c>
      <c r="Q108" s="80" t="s">
        <v>11</v>
      </c>
      <c r="R108" s="80" t="s">
        <v>10</v>
      </c>
      <c r="S108" s="80" t="s">
        <v>10</v>
      </c>
      <c r="T108" s="79" t="s">
        <v>91</v>
      </c>
      <c r="U108" s="79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79">
        <v>2016</v>
      </c>
      <c r="C109" s="79">
        <v>10</v>
      </c>
      <c r="D109" s="79"/>
      <c r="E109" s="80" t="s">
        <v>83</v>
      </c>
      <c r="F109" s="80" t="s">
        <v>10</v>
      </c>
      <c r="G109" s="80" t="s">
        <v>10</v>
      </c>
      <c r="H109" s="81">
        <v>42697</v>
      </c>
      <c r="I109" s="82">
        <v>658187.47</v>
      </c>
      <c r="J109" s="83">
        <v>0</v>
      </c>
      <c r="K109" s="82">
        <v>658187.47</v>
      </c>
      <c r="N109" s="3" t="s">
        <v>75</v>
      </c>
      <c r="O109" s="79">
        <v>26</v>
      </c>
      <c r="P109" s="83">
        <v>263.56</v>
      </c>
      <c r="Q109" s="80" t="s">
        <v>86</v>
      </c>
      <c r="R109" s="80" t="s">
        <v>10</v>
      </c>
      <c r="S109" s="80" t="s">
        <v>10</v>
      </c>
      <c r="T109" s="79" t="s">
        <v>92</v>
      </c>
      <c r="U109" s="79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79">
        <v>2016</v>
      </c>
      <c r="C110" s="79">
        <v>10</v>
      </c>
      <c r="D110" s="79"/>
      <c r="E110" s="80" t="s">
        <v>83</v>
      </c>
      <c r="F110" s="80" t="s">
        <v>10</v>
      </c>
      <c r="G110" s="80" t="s">
        <v>82</v>
      </c>
      <c r="H110" s="81">
        <v>43920</v>
      </c>
      <c r="I110" s="82">
        <v>914340.87</v>
      </c>
      <c r="J110" s="82">
        <v>749794</v>
      </c>
      <c r="K110" s="82">
        <v>164546.87</v>
      </c>
      <c r="N110" s="3" t="s">
        <v>75</v>
      </c>
      <c r="O110" s="79">
        <v>27</v>
      </c>
      <c r="P110" s="83">
        <v>65.81</v>
      </c>
      <c r="Q110" s="80" t="s">
        <v>81</v>
      </c>
      <c r="R110" s="80" t="s">
        <v>10</v>
      </c>
      <c r="S110" s="80" t="s">
        <v>10</v>
      </c>
      <c r="T110" s="79" t="s">
        <v>88</v>
      </c>
      <c r="U110" s="79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79">
        <v>2016</v>
      </c>
      <c r="C111" s="79">
        <v>11</v>
      </c>
      <c r="D111" s="79"/>
      <c r="E111" s="80" t="s">
        <v>83</v>
      </c>
      <c r="F111" s="80" t="s">
        <v>10</v>
      </c>
      <c r="G111" s="80" t="s">
        <v>10</v>
      </c>
      <c r="H111" s="81">
        <v>42726</v>
      </c>
      <c r="I111" s="82">
        <v>77616</v>
      </c>
      <c r="J111" s="83">
        <v>0</v>
      </c>
      <c r="K111" s="82">
        <v>77616</v>
      </c>
      <c r="N111" s="3" t="s">
        <v>75</v>
      </c>
      <c r="O111" s="79">
        <v>27</v>
      </c>
      <c r="P111" s="83">
        <v>57.69</v>
      </c>
      <c r="Q111" s="80" t="s">
        <v>83</v>
      </c>
      <c r="R111" s="80" t="s">
        <v>10</v>
      </c>
      <c r="S111" s="80" t="s">
        <v>10</v>
      </c>
      <c r="T111" s="79" t="s">
        <v>90</v>
      </c>
      <c r="U111" s="79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79">
        <v>2016</v>
      </c>
      <c r="C112" s="79">
        <v>11</v>
      </c>
      <c r="D112" s="79"/>
      <c r="E112" s="80" t="s">
        <v>83</v>
      </c>
      <c r="F112" s="80" t="s">
        <v>10</v>
      </c>
      <c r="G112" s="80" t="s">
        <v>82</v>
      </c>
      <c r="H112" s="81">
        <v>43920</v>
      </c>
      <c r="I112" s="82">
        <v>105571.73</v>
      </c>
      <c r="J112" s="82">
        <v>86167.73</v>
      </c>
      <c r="K112" s="82">
        <v>19404</v>
      </c>
      <c r="N112" s="3" t="s">
        <v>75</v>
      </c>
      <c r="O112" s="79">
        <v>27</v>
      </c>
      <c r="P112" s="83">
        <v>417.8</v>
      </c>
      <c r="Q112" s="80" t="s">
        <v>11</v>
      </c>
      <c r="R112" s="80" t="s">
        <v>10</v>
      </c>
      <c r="S112" s="80" t="s">
        <v>10</v>
      </c>
      <c r="T112" s="79" t="s">
        <v>91</v>
      </c>
      <c r="U112" s="79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79">
        <v>2016</v>
      </c>
      <c r="C113" s="79">
        <v>12</v>
      </c>
      <c r="D113" s="79"/>
      <c r="E113" s="80" t="s">
        <v>83</v>
      </c>
      <c r="F113" s="80" t="s">
        <v>10</v>
      </c>
      <c r="G113" s="80" t="s">
        <v>10</v>
      </c>
      <c r="H113" s="81">
        <v>42758</v>
      </c>
      <c r="I113" s="82">
        <v>198000.16</v>
      </c>
      <c r="J113" s="83">
        <v>0</v>
      </c>
      <c r="K113" s="82">
        <v>198000.16</v>
      </c>
      <c r="N113" s="3" t="s">
        <v>75</v>
      </c>
      <c r="O113" s="79">
        <v>27</v>
      </c>
      <c r="P113" s="83">
        <v>267.12</v>
      </c>
      <c r="Q113" s="80" t="s">
        <v>86</v>
      </c>
      <c r="R113" s="80" t="s">
        <v>10</v>
      </c>
      <c r="S113" s="80" t="s">
        <v>10</v>
      </c>
      <c r="T113" s="79" t="s">
        <v>92</v>
      </c>
      <c r="U113" s="79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79">
        <v>2016</v>
      </c>
      <c r="C114" s="79">
        <v>12</v>
      </c>
      <c r="D114" s="79"/>
      <c r="E114" s="80" t="s">
        <v>83</v>
      </c>
      <c r="F114" s="80" t="s">
        <v>10</v>
      </c>
      <c r="G114" s="80" t="s">
        <v>82</v>
      </c>
      <c r="H114" s="81">
        <v>43920</v>
      </c>
      <c r="I114" s="82">
        <v>263177.84999999998</v>
      </c>
      <c r="J114" s="82">
        <v>213677.81</v>
      </c>
      <c r="K114" s="82">
        <v>49500.04</v>
      </c>
      <c r="N114" s="3" t="s">
        <v>75</v>
      </c>
      <c r="O114" s="79">
        <v>28</v>
      </c>
      <c r="P114" s="83">
        <v>66.7</v>
      </c>
      <c r="Q114" s="80" t="s">
        <v>81</v>
      </c>
      <c r="R114" s="80" t="s">
        <v>10</v>
      </c>
      <c r="S114" s="80" t="s">
        <v>10</v>
      </c>
      <c r="T114" s="79" t="s">
        <v>88</v>
      </c>
      <c r="U114" s="79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79">
        <v>2017</v>
      </c>
      <c r="C115" s="79">
        <v>5</v>
      </c>
      <c r="D115" s="79"/>
      <c r="E115" s="80" t="s">
        <v>83</v>
      </c>
      <c r="F115" s="80" t="s">
        <v>10</v>
      </c>
      <c r="G115" s="80" t="s">
        <v>10</v>
      </c>
      <c r="H115" s="81">
        <v>42909</v>
      </c>
      <c r="I115" s="82">
        <v>132300</v>
      </c>
      <c r="J115" s="83">
        <v>0</v>
      </c>
      <c r="K115" s="82">
        <v>132300</v>
      </c>
      <c r="N115" s="3" t="s">
        <v>75</v>
      </c>
      <c r="O115" s="79">
        <v>28</v>
      </c>
      <c r="P115" s="83">
        <v>58.47</v>
      </c>
      <c r="Q115" s="80" t="s">
        <v>83</v>
      </c>
      <c r="R115" s="80" t="s">
        <v>10</v>
      </c>
      <c r="S115" s="80" t="s">
        <v>10</v>
      </c>
      <c r="T115" s="79" t="s">
        <v>90</v>
      </c>
      <c r="U115" s="79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79">
        <v>2017</v>
      </c>
      <c r="C116" s="79">
        <v>5</v>
      </c>
      <c r="D116" s="79"/>
      <c r="E116" s="80" t="s">
        <v>83</v>
      </c>
      <c r="F116" s="80" t="s">
        <v>10</v>
      </c>
      <c r="G116" s="80" t="s">
        <v>82</v>
      </c>
      <c r="H116" s="81">
        <v>43920</v>
      </c>
      <c r="I116" s="82">
        <v>156005.51</v>
      </c>
      <c r="J116" s="82">
        <v>122930.51</v>
      </c>
      <c r="K116" s="82">
        <v>33075</v>
      </c>
      <c r="N116" s="3" t="s">
        <v>75</v>
      </c>
      <c r="O116" s="79">
        <v>28</v>
      </c>
      <c r="P116" s="83">
        <v>213.81</v>
      </c>
      <c r="Q116" s="80" t="s">
        <v>11</v>
      </c>
      <c r="R116" s="80" t="s">
        <v>10</v>
      </c>
      <c r="S116" s="80" t="s">
        <v>10</v>
      </c>
      <c r="T116" s="79" t="s">
        <v>91</v>
      </c>
      <c r="U116" s="79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79">
        <v>2017</v>
      </c>
      <c r="C117" s="79">
        <v>6</v>
      </c>
      <c r="D117" s="79"/>
      <c r="E117" s="80" t="s">
        <v>83</v>
      </c>
      <c r="F117" s="80" t="s">
        <v>10</v>
      </c>
      <c r="G117" s="80" t="s">
        <v>10</v>
      </c>
      <c r="H117" s="81">
        <v>42937</v>
      </c>
      <c r="I117" s="82">
        <v>94696.81</v>
      </c>
      <c r="J117" s="83">
        <v>0</v>
      </c>
      <c r="K117" s="82">
        <v>94696.81</v>
      </c>
      <c r="N117" s="3" t="s">
        <v>75</v>
      </c>
      <c r="O117" s="79">
        <v>28</v>
      </c>
      <c r="P117" s="83">
        <v>209.62</v>
      </c>
      <c r="Q117" s="80" t="s">
        <v>11</v>
      </c>
      <c r="R117" s="80" t="s">
        <v>10</v>
      </c>
      <c r="S117" s="80" t="s">
        <v>82</v>
      </c>
      <c r="T117" s="79" t="s">
        <v>91</v>
      </c>
      <c r="U117" s="79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79">
        <v>2017</v>
      </c>
      <c r="C118" s="79">
        <v>6</v>
      </c>
      <c r="D118" s="79"/>
      <c r="E118" s="80" t="s">
        <v>83</v>
      </c>
      <c r="F118" s="80" t="s">
        <v>10</v>
      </c>
      <c r="G118" s="80" t="s">
        <v>82</v>
      </c>
      <c r="H118" s="81">
        <v>43920</v>
      </c>
      <c r="I118" s="82">
        <v>109013.07</v>
      </c>
      <c r="J118" s="82">
        <v>85338.87</v>
      </c>
      <c r="K118" s="82">
        <v>23674.2</v>
      </c>
      <c r="N118" s="3" t="s">
        <v>75</v>
      </c>
      <c r="O118" s="79">
        <v>28</v>
      </c>
      <c r="P118" s="83">
        <v>270.72000000000003</v>
      </c>
      <c r="Q118" s="80" t="s">
        <v>86</v>
      </c>
      <c r="R118" s="80" t="s">
        <v>10</v>
      </c>
      <c r="S118" s="80" t="s">
        <v>10</v>
      </c>
      <c r="T118" s="79" t="s">
        <v>92</v>
      </c>
      <c r="U118" s="79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79">
        <v>2017</v>
      </c>
      <c r="C119" s="79">
        <v>7</v>
      </c>
      <c r="D119" s="79"/>
      <c r="E119" s="80" t="s">
        <v>83</v>
      </c>
      <c r="F119" s="80" t="s">
        <v>10</v>
      </c>
      <c r="G119" s="80" t="s">
        <v>10</v>
      </c>
      <c r="H119" s="81">
        <v>42971</v>
      </c>
      <c r="I119" s="82">
        <v>107610.92</v>
      </c>
      <c r="J119" s="83">
        <v>0</v>
      </c>
      <c r="K119" s="82">
        <v>107610.92</v>
      </c>
      <c r="N119" s="3" t="s">
        <v>75</v>
      </c>
      <c r="O119" s="79">
        <v>29</v>
      </c>
      <c r="P119" s="83">
        <v>67.599999999999994</v>
      </c>
      <c r="Q119" s="80" t="s">
        <v>81</v>
      </c>
      <c r="R119" s="80" t="s">
        <v>10</v>
      </c>
      <c r="S119" s="80" t="s">
        <v>10</v>
      </c>
      <c r="T119" s="79" t="s">
        <v>88</v>
      </c>
      <c r="U119" s="79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79">
        <v>2017</v>
      </c>
      <c r="C120" s="79">
        <v>7</v>
      </c>
      <c r="D120" s="79"/>
      <c r="E120" s="80" t="s">
        <v>83</v>
      </c>
      <c r="F120" s="80" t="s">
        <v>10</v>
      </c>
      <c r="G120" s="80" t="s">
        <v>82</v>
      </c>
      <c r="H120" s="81">
        <v>43920</v>
      </c>
      <c r="I120" s="82">
        <v>120328.38</v>
      </c>
      <c r="J120" s="82">
        <v>93425.65</v>
      </c>
      <c r="K120" s="82">
        <v>26902.73</v>
      </c>
      <c r="N120" s="3" t="s">
        <v>75</v>
      </c>
      <c r="O120" s="79">
        <v>29</v>
      </c>
      <c r="P120" s="83">
        <v>59.26</v>
      </c>
      <c r="Q120" s="80" t="s">
        <v>83</v>
      </c>
      <c r="R120" s="80" t="s">
        <v>10</v>
      </c>
      <c r="S120" s="80" t="s">
        <v>10</v>
      </c>
      <c r="T120" s="79" t="s">
        <v>90</v>
      </c>
      <c r="U120" s="79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79">
        <v>2017</v>
      </c>
      <c r="C121" s="79">
        <v>8</v>
      </c>
      <c r="D121" s="79"/>
      <c r="E121" s="80" t="s">
        <v>83</v>
      </c>
      <c r="F121" s="80" t="s">
        <v>10</v>
      </c>
      <c r="G121" s="80" t="s">
        <v>10</v>
      </c>
      <c r="H121" s="81">
        <v>42999</v>
      </c>
      <c r="I121" s="82">
        <v>70560</v>
      </c>
      <c r="J121" s="83">
        <v>0</v>
      </c>
      <c r="K121" s="82">
        <v>70560</v>
      </c>
      <c r="N121" s="3" t="s">
        <v>75</v>
      </c>
      <c r="O121" s="79">
        <v>29</v>
      </c>
      <c r="P121" s="83">
        <v>429.15</v>
      </c>
      <c r="Q121" s="80" t="s">
        <v>11</v>
      </c>
      <c r="R121" s="80" t="s">
        <v>10</v>
      </c>
      <c r="S121" s="80" t="s">
        <v>82</v>
      </c>
      <c r="T121" s="79" t="s">
        <v>91</v>
      </c>
      <c r="U121" s="79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79">
        <v>2017</v>
      </c>
      <c r="C122" s="79">
        <v>8</v>
      </c>
      <c r="D122" s="79"/>
      <c r="E122" s="80" t="s">
        <v>83</v>
      </c>
      <c r="F122" s="80" t="s">
        <v>10</v>
      </c>
      <c r="G122" s="80" t="s">
        <v>82</v>
      </c>
      <c r="H122" s="81">
        <v>43920</v>
      </c>
      <c r="I122" s="82">
        <v>76993.66</v>
      </c>
      <c r="J122" s="82">
        <v>59353.66</v>
      </c>
      <c r="K122" s="82">
        <v>17640</v>
      </c>
      <c r="N122" s="3" t="s">
        <v>75</v>
      </c>
      <c r="O122" s="79">
        <v>29</v>
      </c>
      <c r="P122" s="83">
        <v>274.38</v>
      </c>
      <c r="Q122" s="80" t="s">
        <v>86</v>
      </c>
      <c r="R122" s="80" t="s">
        <v>10</v>
      </c>
      <c r="S122" s="80" t="s">
        <v>10</v>
      </c>
      <c r="T122" s="79" t="s">
        <v>92</v>
      </c>
      <c r="U122" s="79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79">
        <v>2017</v>
      </c>
      <c r="C123" s="79">
        <v>9</v>
      </c>
      <c r="D123" s="79"/>
      <c r="E123" s="80" t="s">
        <v>83</v>
      </c>
      <c r="F123" s="80" t="s">
        <v>10</v>
      </c>
      <c r="G123" s="80" t="s">
        <v>10</v>
      </c>
      <c r="H123" s="81">
        <v>43031</v>
      </c>
      <c r="I123" s="82">
        <v>485020.14</v>
      </c>
      <c r="J123" s="83">
        <v>0</v>
      </c>
      <c r="K123" s="82">
        <v>485020.14</v>
      </c>
      <c r="N123" s="3" t="s">
        <v>75</v>
      </c>
      <c r="O123" s="79">
        <v>30</v>
      </c>
      <c r="P123" s="83">
        <v>68.52</v>
      </c>
      <c r="Q123" s="80" t="s">
        <v>81</v>
      </c>
      <c r="R123" s="80" t="s">
        <v>10</v>
      </c>
      <c r="S123" s="80" t="s">
        <v>10</v>
      </c>
      <c r="T123" s="79" t="s">
        <v>88</v>
      </c>
      <c r="U123" s="79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79">
        <v>2017</v>
      </c>
      <c r="C124" s="79">
        <v>9</v>
      </c>
      <c r="D124" s="79"/>
      <c r="E124" s="80" t="s">
        <v>83</v>
      </c>
      <c r="F124" s="80" t="s">
        <v>10</v>
      </c>
      <c r="G124" s="80" t="s">
        <v>82</v>
      </c>
      <c r="H124" s="81">
        <v>43920</v>
      </c>
      <c r="I124" s="82">
        <v>513723.63</v>
      </c>
      <c r="J124" s="82">
        <v>392468.59</v>
      </c>
      <c r="K124" s="82">
        <v>121255.03999999999</v>
      </c>
      <c r="N124" s="3" t="s">
        <v>75</v>
      </c>
      <c r="O124" s="79">
        <v>30</v>
      </c>
      <c r="P124" s="83">
        <v>60.06</v>
      </c>
      <c r="Q124" s="80" t="s">
        <v>83</v>
      </c>
      <c r="R124" s="80" t="s">
        <v>10</v>
      </c>
      <c r="S124" s="80" t="s">
        <v>10</v>
      </c>
      <c r="T124" s="79" t="s">
        <v>90</v>
      </c>
      <c r="U124" s="79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79">
        <v>2017</v>
      </c>
      <c r="C125" s="79">
        <v>12</v>
      </c>
      <c r="D125" s="79"/>
      <c r="E125" s="80" t="s">
        <v>83</v>
      </c>
      <c r="F125" s="80" t="s">
        <v>10</v>
      </c>
      <c r="G125" s="80" t="s">
        <v>10</v>
      </c>
      <c r="H125" s="81">
        <v>43123</v>
      </c>
      <c r="I125" s="82">
        <v>94430.75</v>
      </c>
      <c r="J125" s="83">
        <v>0</v>
      </c>
      <c r="K125" s="82">
        <v>94430.75</v>
      </c>
      <c r="N125" s="3" t="s">
        <v>75</v>
      </c>
      <c r="O125" s="79">
        <v>30</v>
      </c>
      <c r="P125" s="83">
        <v>434.95</v>
      </c>
      <c r="Q125" s="80" t="s">
        <v>11</v>
      </c>
      <c r="R125" s="80" t="s">
        <v>10</v>
      </c>
      <c r="S125" s="80" t="s">
        <v>82</v>
      </c>
      <c r="T125" s="79" t="s">
        <v>91</v>
      </c>
      <c r="U125" s="79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79">
        <v>2017</v>
      </c>
      <c r="C126" s="79">
        <v>12</v>
      </c>
      <c r="D126" s="79"/>
      <c r="E126" s="80" t="s">
        <v>83</v>
      </c>
      <c r="F126" s="80" t="s">
        <v>10</v>
      </c>
      <c r="G126" s="80" t="s">
        <v>82</v>
      </c>
      <c r="H126" s="81">
        <v>43920</v>
      </c>
      <c r="I126" s="82">
        <v>91520.39</v>
      </c>
      <c r="J126" s="82">
        <v>67912.7</v>
      </c>
      <c r="K126" s="82">
        <v>23607.69</v>
      </c>
      <c r="N126" s="3" t="s">
        <v>75</v>
      </c>
      <c r="O126" s="79">
        <v>30</v>
      </c>
      <c r="P126" s="83">
        <v>278.08</v>
      </c>
      <c r="Q126" s="80" t="s">
        <v>86</v>
      </c>
      <c r="R126" s="80" t="s">
        <v>10</v>
      </c>
      <c r="S126" s="80" t="s">
        <v>10</v>
      </c>
      <c r="T126" s="79" t="s">
        <v>92</v>
      </c>
      <c r="U126" s="79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79">
        <v>2017</v>
      </c>
      <c r="C127" s="79"/>
      <c r="D127" s="79"/>
      <c r="E127" s="80" t="s">
        <v>100</v>
      </c>
      <c r="F127" s="80" t="s">
        <v>10</v>
      </c>
      <c r="G127" s="80" t="s">
        <v>10</v>
      </c>
      <c r="H127" s="81">
        <v>43027</v>
      </c>
      <c r="I127" s="82">
        <v>133446.25</v>
      </c>
      <c r="J127" s="83">
        <v>0</v>
      </c>
      <c r="K127" s="82">
        <v>133446.25</v>
      </c>
      <c r="N127" s="3" t="s">
        <v>75</v>
      </c>
      <c r="O127" s="79">
        <v>31</v>
      </c>
      <c r="P127" s="83">
        <v>69.44</v>
      </c>
      <c r="Q127" s="80" t="s">
        <v>81</v>
      </c>
      <c r="R127" s="80" t="s">
        <v>10</v>
      </c>
      <c r="S127" s="80" t="s">
        <v>10</v>
      </c>
      <c r="T127" s="79" t="s">
        <v>88</v>
      </c>
      <c r="U127" s="79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79">
        <v>2017</v>
      </c>
      <c r="C128" s="79"/>
      <c r="D128" s="79"/>
      <c r="E128" s="80" t="s">
        <v>100</v>
      </c>
      <c r="F128" s="80" t="s">
        <v>10</v>
      </c>
      <c r="G128" s="80" t="s">
        <v>82</v>
      </c>
      <c r="H128" s="81">
        <v>43920</v>
      </c>
      <c r="I128" s="82">
        <v>141877.38</v>
      </c>
      <c r="J128" s="82">
        <v>108515.82</v>
      </c>
      <c r="K128" s="82">
        <v>33361.56</v>
      </c>
      <c r="N128" s="3" t="s">
        <v>75</v>
      </c>
      <c r="O128" s="79">
        <v>31</v>
      </c>
      <c r="P128" s="83">
        <v>60.87</v>
      </c>
      <c r="Q128" s="80" t="s">
        <v>83</v>
      </c>
      <c r="R128" s="80" t="s">
        <v>10</v>
      </c>
      <c r="S128" s="80" t="s">
        <v>10</v>
      </c>
      <c r="T128" s="79" t="s">
        <v>90</v>
      </c>
      <c r="U128" s="79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79">
        <v>2018</v>
      </c>
      <c r="C129" s="79"/>
      <c r="D129" s="79"/>
      <c r="E129" s="80" t="s">
        <v>100</v>
      </c>
      <c r="F129" s="80" t="s">
        <v>10</v>
      </c>
      <c r="G129" s="80" t="s">
        <v>10</v>
      </c>
      <c r="H129" s="81">
        <v>43391</v>
      </c>
      <c r="I129" s="82">
        <v>890997.69</v>
      </c>
      <c r="J129" s="83">
        <v>0</v>
      </c>
      <c r="K129" s="82">
        <v>890997.69</v>
      </c>
      <c r="N129" s="3" t="s">
        <v>75</v>
      </c>
      <c r="O129" s="79">
        <v>31</v>
      </c>
      <c r="P129" s="83">
        <v>440.82</v>
      </c>
      <c r="Q129" s="80" t="s">
        <v>11</v>
      </c>
      <c r="R129" s="80" t="s">
        <v>10</v>
      </c>
      <c r="S129" s="80" t="s">
        <v>82</v>
      </c>
      <c r="T129" s="79" t="s">
        <v>91</v>
      </c>
      <c r="U129" s="79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79">
        <v>2018</v>
      </c>
      <c r="C130" s="79"/>
      <c r="D130" s="79"/>
      <c r="E130" s="80" t="s">
        <v>100</v>
      </c>
      <c r="F130" s="80" t="s">
        <v>10</v>
      </c>
      <c r="G130" s="80" t="s">
        <v>82</v>
      </c>
      <c r="H130" s="81">
        <v>43920</v>
      </c>
      <c r="I130" s="82">
        <v>627422.75</v>
      </c>
      <c r="J130" s="82">
        <v>538322.98</v>
      </c>
      <c r="K130" s="82">
        <v>89099.77</v>
      </c>
      <c r="N130" s="3" t="s">
        <v>75</v>
      </c>
      <c r="O130" s="79">
        <v>31</v>
      </c>
      <c r="P130" s="83">
        <v>281.83999999999997</v>
      </c>
      <c r="Q130" s="80" t="s">
        <v>86</v>
      </c>
      <c r="R130" s="80" t="s">
        <v>10</v>
      </c>
      <c r="S130" s="80" t="s">
        <v>10</v>
      </c>
      <c r="T130" s="79" t="s">
        <v>92</v>
      </c>
      <c r="U130" s="79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79">
        <v>32</v>
      </c>
      <c r="P131" s="83">
        <v>70.38</v>
      </c>
      <c r="Q131" s="80" t="s">
        <v>81</v>
      </c>
      <c r="R131" s="80" t="s">
        <v>10</v>
      </c>
      <c r="S131" s="80" t="s">
        <v>10</v>
      </c>
      <c r="T131" s="79" t="s">
        <v>88</v>
      </c>
      <c r="U131" s="79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79">
        <v>32</v>
      </c>
      <c r="P132" s="83">
        <v>61.69</v>
      </c>
      <c r="Q132" s="80" t="s">
        <v>83</v>
      </c>
      <c r="R132" s="80" t="s">
        <v>10</v>
      </c>
      <c r="S132" s="80" t="s">
        <v>10</v>
      </c>
      <c r="T132" s="79" t="s">
        <v>90</v>
      </c>
      <c r="U132" s="79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79">
        <v>32</v>
      </c>
      <c r="P133" s="83">
        <v>446.77</v>
      </c>
      <c r="Q133" s="80" t="s">
        <v>11</v>
      </c>
      <c r="R133" s="80" t="s">
        <v>10</v>
      </c>
      <c r="S133" s="80" t="s">
        <v>82</v>
      </c>
      <c r="T133" s="79" t="s">
        <v>91</v>
      </c>
      <c r="U133" s="79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3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79">
        <v>32</v>
      </c>
      <c r="P134" s="83">
        <v>285.64</v>
      </c>
      <c r="Q134" s="80" t="s">
        <v>86</v>
      </c>
      <c r="R134" s="80" t="s">
        <v>10</v>
      </c>
      <c r="S134" s="80" t="s">
        <v>10</v>
      </c>
      <c r="T134" s="79" t="s">
        <v>92</v>
      </c>
      <c r="U134" s="79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4" t="s">
        <v>0</v>
      </c>
      <c r="C135" s="84" t="s">
        <v>1</v>
      </c>
      <c r="D135" s="84" t="s">
        <v>2</v>
      </c>
      <c r="E135" s="84" t="s">
        <v>3</v>
      </c>
      <c r="F135" s="84" t="s">
        <v>4</v>
      </c>
      <c r="G135" s="84" t="s">
        <v>5</v>
      </c>
      <c r="H135" s="84" t="s">
        <v>6</v>
      </c>
      <c r="I135" s="84" t="s">
        <v>7</v>
      </c>
      <c r="J135" s="84" t="s">
        <v>8</v>
      </c>
      <c r="K135" s="84" t="s">
        <v>9</v>
      </c>
      <c r="N135" s="3" t="s">
        <v>75</v>
      </c>
      <c r="O135" s="79">
        <v>33</v>
      </c>
      <c r="P135" s="83">
        <v>71.33</v>
      </c>
      <c r="Q135" s="80" t="s">
        <v>81</v>
      </c>
      <c r="R135" s="80" t="s">
        <v>10</v>
      </c>
      <c r="S135" s="80" t="s">
        <v>10</v>
      </c>
      <c r="T135" s="79" t="s">
        <v>88</v>
      </c>
      <c r="U135" s="79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4">
        <v>2014</v>
      </c>
      <c r="C136" s="74">
        <v>7</v>
      </c>
      <c r="D136" s="74"/>
      <c r="E136" s="75" t="s">
        <v>83</v>
      </c>
      <c r="F136" s="75" t="s">
        <v>10</v>
      </c>
      <c r="G136" s="75" t="s">
        <v>10</v>
      </c>
      <c r="H136" s="76">
        <v>41873</v>
      </c>
      <c r="I136" s="77">
        <v>1344.35</v>
      </c>
      <c r="J136" s="78">
        <v>0</v>
      </c>
      <c r="K136" s="77">
        <v>1344.35</v>
      </c>
      <c r="N136" s="3" t="s">
        <v>75</v>
      </c>
      <c r="O136" s="79">
        <v>33</v>
      </c>
      <c r="P136" s="83">
        <v>62.52</v>
      </c>
      <c r="Q136" s="80" t="s">
        <v>83</v>
      </c>
      <c r="R136" s="80" t="s">
        <v>10</v>
      </c>
      <c r="S136" s="80" t="s">
        <v>10</v>
      </c>
      <c r="T136" s="79" t="s">
        <v>90</v>
      </c>
      <c r="U136" s="79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79">
        <v>2014</v>
      </c>
      <c r="C137" s="79">
        <v>7</v>
      </c>
      <c r="D137" s="79"/>
      <c r="E137" s="80" t="s">
        <v>83</v>
      </c>
      <c r="F137" s="80" t="s">
        <v>10</v>
      </c>
      <c r="G137" s="80" t="s">
        <v>82</v>
      </c>
      <c r="H137" s="81">
        <v>43980</v>
      </c>
      <c r="I137" s="82">
        <v>3023.91</v>
      </c>
      <c r="J137" s="82">
        <v>2351.73</v>
      </c>
      <c r="K137" s="83">
        <v>672.18</v>
      </c>
      <c r="N137" s="3" t="s">
        <v>75</v>
      </c>
      <c r="O137" s="79">
        <v>33</v>
      </c>
      <c r="P137" s="83">
        <v>452.8</v>
      </c>
      <c r="Q137" s="80" t="s">
        <v>11</v>
      </c>
      <c r="R137" s="80" t="s">
        <v>10</v>
      </c>
      <c r="S137" s="80" t="s">
        <v>82</v>
      </c>
      <c r="T137" s="79" t="s">
        <v>91</v>
      </c>
      <c r="U137" s="79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79">
        <v>2014</v>
      </c>
      <c r="C138" s="79">
        <v>10</v>
      </c>
      <c r="D138" s="79"/>
      <c r="E138" s="80" t="s">
        <v>83</v>
      </c>
      <c r="F138" s="80" t="s">
        <v>10</v>
      </c>
      <c r="G138" s="80" t="s">
        <v>10</v>
      </c>
      <c r="H138" s="81">
        <v>41964</v>
      </c>
      <c r="I138" s="82">
        <v>3014.08</v>
      </c>
      <c r="J138" s="83">
        <v>0</v>
      </c>
      <c r="K138" s="82">
        <v>3014.08</v>
      </c>
      <c r="N138" s="3" t="s">
        <v>75</v>
      </c>
      <c r="O138" s="79">
        <v>33</v>
      </c>
      <c r="P138" s="83">
        <v>289.5</v>
      </c>
      <c r="Q138" s="80" t="s">
        <v>86</v>
      </c>
      <c r="R138" s="80" t="s">
        <v>10</v>
      </c>
      <c r="S138" s="80" t="s">
        <v>10</v>
      </c>
      <c r="T138" s="79" t="s">
        <v>92</v>
      </c>
      <c r="U138" s="79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79">
        <v>2014</v>
      </c>
      <c r="C139" s="79">
        <v>10</v>
      </c>
      <c r="D139" s="79"/>
      <c r="E139" s="80" t="s">
        <v>83</v>
      </c>
      <c r="F139" s="80" t="s">
        <v>10</v>
      </c>
      <c r="G139" s="80" t="s">
        <v>82</v>
      </c>
      <c r="H139" s="81">
        <v>43980</v>
      </c>
      <c r="I139" s="82">
        <v>6511.46</v>
      </c>
      <c r="J139" s="82">
        <v>5004.42</v>
      </c>
      <c r="K139" s="82">
        <v>1507.04</v>
      </c>
      <c r="N139" s="3" t="s">
        <v>75</v>
      </c>
      <c r="O139" s="79">
        <v>34</v>
      </c>
      <c r="P139" s="83">
        <v>72.290000000000006</v>
      </c>
      <c r="Q139" s="80" t="s">
        <v>81</v>
      </c>
      <c r="R139" s="80" t="s">
        <v>10</v>
      </c>
      <c r="S139" s="80" t="s">
        <v>10</v>
      </c>
      <c r="T139" s="79" t="s">
        <v>88</v>
      </c>
      <c r="U139" s="79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79">
        <v>2014</v>
      </c>
      <c r="C140" s="79">
        <v>11</v>
      </c>
      <c r="D140" s="79"/>
      <c r="E140" s="80" t="s">
        <v>83</v>
      </c>
      <c r="F140" s="80" t="s">
        <v>10</v>
      </c>
      <c r="G140" s="80" t="s">
        <v>10</v>
      </c>
      <c r="H140" s="81">
        <v>41995</v>
      </c>
      <c r="I140" s="82">
        <v>2137.5700000000002</v>
      </c>
      <c r="J140" s="83">
        <v>0</v>
      </c>
      <c r="K140" s="82">
        <v>2137.5700000000002</v>
      </c>
      <c r="N140" s="3" t="s">
        <v>75</v>
      </c>
      <c r="O140" s="79">
        <v>34</v>
      </c>
      <c r="P140" s="83">
        <v>63.37</v>
      </c>
      <c r="Q140" s="80" t="s">
        <v>83</v>
      </c>
      <c r="R140" s="80" t="s">
        <v>10</v>
      </c>
      <c r="S140" s="80" t="s">
        <v>10</v>
      </c>
      <c r="T140" s="79" t="s">
        <v>90</v>
      </c>
      <c r="U140" s="79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79">
        <v>2014</v>
      </c>
      <c r="C141" s="79">
        <v>11</v>
      </c>
      <c r="D141" s="79"/>
      <c r="E141" s="80" t="s">
        <v>83</v>
      </c>
      <c r="F141" s="80" t="s">
        <v>10</v>
      </c>
      <c r="G141" s="80" t="s">
        <v>82</v>
      </c>
      <c r="H141" s="81">
        <v>43980</v>
      </c>
      <c r="I141" s="82">
        <v>4551.63</v>
      </c>
      <c r="J141" s="82">
        <v>3482.84</v>
      </c>
      <c r="K141" s="82">
        <v>1068.79</v>
      </c>
      <c r="N141" s="3" t="s">
        <v>75</v>
      </c>
      <c r="O141" s="79">
        <v>34</v>
      </c>
      <c r="P141" s="83">
        <v>352.46</v>
      </c>
      <c r="Q141" s="80" t="s">
        <v>11</v>
      </c>
      <c r="R141" s="80" t="s">
        <v>10</v>
      </c>
      <c r="S141" s="80" t="s">
        <v>82</v>
      </c>
      <c r="T141" s="79" t="s">
        <v>91</v>
      </c>
      <c r="U141" s="79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79">
        <v>2015</v>
      </c>
      <c r="C142" s="79">
        <v>3</v>
      </c>
      <c r="D142" s="79"/>
      <c r="E142" s="80" t="s">
        <v>83</v>
      </c>
      <c r="F142" s="80" t="s">
        <v>10</v>
      </c>
      <c r="G142" s="80" t="s">
        <v>10</v>
      </c>
      <c r="H142" s="81">
        <v>42117</v>
      </c>
      <c r="I142" s="83">
        <v>84.68</v>
      </c>
      <c r="J142" s="83">
        <v>0</v>
      </c>
      <c r="K142" s="83">
        <v>84.68</v>
      </c>
      <c r="N142" s="3" t="s">
        <v>75</v>
      </c>
      <c r="O142" s="79">
        <v>34</v>
      </c>
      <c r="P142" s="83">
        <v>106.45</v>
      </c>
      <c r="Q142" s="80" t="s">
        <v>11</v>
      </c>
      <c r="R142" s="80" t="s">
        <v>10</v>
      </c>
      <c r="S142" s="80" t="s">
        <v>10</v>
      </c>
      <c r="T142" s="79" t="s">
        <v>92</v>
      </c>
      <c r="U142" s="79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79">
        <v>2015</v>
      </c>
      <c r="C143" s="79">
        <v>3</v>
      </c>
      <c r="D143" s="79"/>
      <c r="E143" s="80" t="s">
        <v>83</v>
      </c>
      <c r="F143" s="80" t="s">
        <v>10</v>
      </c>
      <c r="G143" s="80" t="s">
        <v>82</v>
      </c>
      <c r="H143" s="81">
        <v>43980</v>
      </c>
      <c r="I143" s="83">
        <v>170.07</v>
      </c>
      <c r="J143" s="83">
        <v>127.73</v>
      </c>
      <c r="K143" s="83">
        <v>42.34</v>
      </c>
      <c r="N143" s="3" t="s">
        <v>75</v>
      </c>
      <c r="O143" s="79">
        <v>34</v>
      </c>
      <c r="P143" s="83">
        <v>293.41000000000003</v>
      </c>
      <c r="Q143" s="80" t="s">
        <v>86</v>
      </c>
      <c r="R143" s="80" t="s">
        <v>10</v>
      </c>
      <c r="S143" s="80" t="s">
        <v>10</v>
      </c>
      <c r="T143" s="79" t="s">
        <v>92</v>
      </c>
      <c r="U143" s="79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79">
        <v>2015</v>
      </c>
      <c r="C144" s="79">
        <v>4</v>
      </c>
      <c r="D144" s="79"/>
      <c r="E144" s="80" t="s">
        <v>83</v>
      </c>
      <c r="F144" s="80" t="s">
        <v>10</v>
      </c>
      <c r="G144" s="80" t="s">
        <v>10</v>
      </c>
      <c r="H144" s="81">
        <v>42145</v>
      </c>
      <c r="I144" s="83">
        <v>434.54</v>
      </c>
      <c r="J144" s="83">
        <v>0</v>
      </c>
      <c r="K144" s="83">
        <v>434.54</v>
      </c>
      <c r="N144" s="3" t="s">
        <v>75</v>
      </c>
      <c r="O144" s="79">
        <v>35</v>
      </c>
      <c r="P144" s="83">
        <v>73.27</v>
      </c>
      <c r="Q144" s="80" t="s">
        <v>81</v>
      </c>
      <c r="R144" s="80" t="s">
        <v>10</v>
      </c>
      <c r="S144" s="80" t="s">
        <v>10</v>
      </c>
      <c r="T144" s="79" t="s">
        <v>88</v>
      </c>
      <c r="U144" s="79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79">
        <v>2015</v>
      </c>
      <c r="C145" s="79">
        <v>4</v>
      </c>
      <c r="D145" s="79"/>
      <c r="E145" s="80" t="s">
        <v>83</v>
      </c>
      <c r="F145" s="80" t="s">
        <v>10</v>
      </c>
      <c r="G145" s="80" t="s">
        <v>82</v>
      </c>
      <c r="H145" s="81">
        <v>43980</v>
      </c>
      <c r="I145" s="83">
        <v>860.54</v>
      </c>
      <c r="J145" s="83">
        <v>643.27</v>
      </c>
      <c r="K145" s="83">
        <v>217.27</v>
      </c>
      <c r="N145" s="3" t="s">
        <v>75</v>
      </c>
      <c r="O145" s="79">
        <v>35</v>
      </c>
      <c r="P145" s="83">
        <v>64.22</v>
      </c>
      <c r="Q145" s="80" t="s">
        <v>83</v>
      </c>
      <c r="R145" s="80" t="s">
        <v>10</v>
      </c>
      <c r="S145" s="80" t="s">
        <v>10</v>
      </c>
      <c r="T145" s="79" t="s">
        <v>90</v>
      </c>
      <c r="U145" s="79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79">
        <v>2015</v>
      </c>
      <c r="C146" s="79">
        <v>5</v>
      </c>
      <c r="D146" s="79"/>
      <c r="E146" s="80" t="s">
        <v>83</v>
      </c>
      <c r="F146" s="80" t="s">
        <v>10</v>
      </c>
      <c r="G146" s="80" t="s">
        <v>10</v>
      </c>
      <c r="H146" s="81">
        <v>42178</v>
      </c>
      <c r="I146" s="82">
        <v>2836.94</v>
      </c>
      <c r="J146" s="83">
        <v>0</v>
      </c>
      <c r="K146" s="82">
        <v>2836.94</v>
      </c>
      <c r="N146" s="3" t="s">
        <v>75</v>
      </c>
      <c r="O146" s="79">
        <v>35</v>
      </c>
      <c r="P146" s="83">
        <v>465.11</v>
      </c>
      <c r="Q146" s="80" t="s">
        <v>11</v>
      </c>
      <c r="R146" s="80" t="s">
        <v>10</v>
      </c>
      <c r="S146" s="80" t="s">
        <v>10</v>
      </c>
      <c r="T146" s="79" t="s">
        <v>92</v>
      </c>
      <c r="U146" s="79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79">
        <v>2015</v>
      </c>
      <c r="C147" s="79">
        <v>5</v>
      </c>
      <c r="D147" s="79"/>
      <c r="E147" s="80" t="s">
        <v>83</v>
      </c>
      <c r="F147" s="80" t="s">
        <v>10</v>
      </c>
      <c r="G147" s="80" t="s">
        <v>82</v>
      </c>
      <c r="H147" s="81">
        <v>43980</v>
      </c>
      <c r="I147" s="82">
        <v>5527.34</v>
      </c>
      <c r="J147" s="82">
        <v>4108.87</v>
      </c>
      <c r="K147" s="82">
        <v>1418.47</v>
      </c>
      <c r="N147" s="3" t="s">
        <v>75</v>
      </c>
      <c r="O147" s="79">
        <v>35</v>
      </c>
      <c r="P147" s="83">
        <v>297.37</v>
      </c>
      <c r="Q147" s="80" t="s">
        <v>86</v>
      </c>
      <c r="R147" s="80" t="s">
        <v>10</v>
      </c>
      <c r="S147" s="80" t="s">
        <v>10</v>
      </c>
      <c r="T147" s="79" t="s">
        <v>92</v>
      </c>
      <c r="U147" s="79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79">
        <v>2015</v>
      </c>
      <c r="C148" s="79">
        <v>6</v>
      </c>
      <c r="D148" s="79"/>
      <c r="E148" s="80" t="s">
        <v>83</v>
      </c>
      <c r="F148" s="80" t="s">
        <v>10</v>
      </c>
      <c r="G148" s="80" t="s">
        <v>10</v>
      </c>
      <c r="H148" s="81">
        <v>42209</v>
      </c>
      <c r="I148" s="83">
        <v>214.25</v>
      </c>
      <c r="J148" s="83">
        <v>0</v>
      </c>
      <c r="K148" s="83">
        <v>214.25</v>
      </c>
      <c r="N148" s="3" t="s">
        <v>75</v>
      </c>
      <c r="O148" s="79">
        <v>36</v>
      </c>
      <c r="P148" s="83">
        <v>74.260000000000005</v>
      </c>
      <c r="Q148" s="80" t="s">
        <v>81</v>
      </c>
      <c r="R148" s="80" t="s">
        <v>10</v>
      </c>
      <c r="S148" s="80" t="s">
        <v>10</v>
      </c>
      <c r="T148" s="79" t="s">
        <v>88</v>
      </c>
      <c r="U148" s="79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79">
        <v>2015</v>
      </c>
      <c r="C149" s="79">
        <v>6</v>
      </c>
      <c r="D149" s="79"/>
      <c r="E149" s="80" t="s">
        <v>83</v>
      </c>
      <c r="F149" s="80" t="s">
        <v>10</v>
      </c>
      <c r="G149" s="80" t="s">
        <v>82</v>
      </c>
      <c r="H149" s="81">
        <v>43980</v>
      </c>
      <c r="I149" s="83">
        <v>410.79</v>
      </c>
      <c r="J149" s="83">
        <v>303.66000000000003</v>
      </c>
      <c r="K149" s="83">
        <v>107.13</v>
      </c>
      <c r="N149" s="3" t="s">
        <v>75</v>
      </c>
      <c r="O149" s="79">
        <v>36</v>
      </c>
      <c r="P149" s="83">
        <v>65.09</v>
      </c>
      <c r="Q149" s="80" t="s">
        <v>83</v>
      </c>
      <c r="R149" s="80" t="s">
        <v>10</v>
      </c>
      <c r="S149" s="80" t="s">
        <v>10</v>
      </c>
      <c r="T149" s="79" t="s">
        <v>90</v>
      </c>
      <c r="U149" s="79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79">
        <v>2015</v>
      </c>
      <c r="C150" s="79">
        <v>7</v>
      </c>
      <c r="D150" s="79"/>
      <c r="E150" s="80" t="s">
        <v>83</v>
      </c>
      <c r="F150" s="80" t="s">
        <v>10</v>
      </c>
      <c r="G150" s="80" t="s">
        <v>10</v>
      </c>
      <c r="H150" s="81">
        <v>42237</v>
      </c>
      <c r="I150" s="83">
        <v>137.34</v>
      </c>
      <c r="J150" s="83">
        <v>0</v>
      </c>
      <c r="K150" s="83">
        <v>137.34</v>
      </c>
      <c r="N150" s="3" t="s">
        <v>75</v>
      </c>
      <c r="O150" s="79">
        <v>36</v>
      </c>
      <c r="P150" s="83">
        <v>471.39</v>
      </c>
      <c r="Q150" s="80" t="s">
        <v>11</v>
      </c>
      <c r="R150" s="80" t="s">
        <v>10</v>
      </c>
      <c r="S150" s="80" t="s">
        <v>10</v>
      </c>
      <c r="T150" s="79" t="s">
        <v>92</v>
      </c>
      <c r="U150" s="79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79">
        <v>2015</v>
      </c>
      <c r="C151" s="79">
        <v>7</v>
      </c>
      <c r="D151" s="79"/>
      <c r="E151" s="80" t="s">
        <v>83</v>
      </c>
      <c r="F151" s="80" t="s">
        <v>10</v>
      </c>
      <c r="G151" s="80" t="s">
        <v>82</v>
      </c>
      <c r="H151" s="81">
        <v>43980</v>
      </c>
      <c r="I151" s="83">
        <v>259.62</v>
      </c>
      <c r="J151" s="83">
        <v>190.95</v>
      </c>
      <c r="K151" s="83">
        <v>68.67</v>
      </c>
      <c r="N151" s="3" t="s">
        <v>75</v>
      </c>
      <c r="O151" s="79">
        <v>36</v>
      </c>
      <c r="P151" s="83">
        <v>301.38</v>
      </c>
      <c r="Q151" s="80" t="s">
        <v>86</v>
      </c>
      <c r="R151" s="80" t="s">
        <v>10</v>
      </c>
      <c r="S151" s="80" t="s">
        <v>10</v>
      </c>
      <c r="T151" s="79" t="s">
        <v>92</v>
      </c>
      <c r="U151" s="79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79">
        <v>2015</v>
      </c>
      <c r="C152" s="79">
        <v>9</v>
      </c>
      <c r="D152" s="79"/>
      <c r="E152" s="80" t="s">
        <v>83</v>
      </c>
      <c r="F152" s="80" t="s">
        <v>10</v>
      </c>
      <c r="G152" s="80" t="s">
        <v>10</v>
      </c>
      <c r="H152" s="81">
        <v>42299</v>
      </c>
      <c r="I152" s="82">
        <v>106241.39</v>
      </c>
      <c r="J152" s="83">
        <v>0</v>
      </c>
      <c r="K152" s="82">
        <v>106241.39</v>
      </c>
      <c r="N152" s="3" t="s">
        <v>75</v>
      </c>
      <c r="O152" s="79">
        <v>37</v>
      </c>
      <c r="P152" s="83">
        <v>75.260000000000005</v>
      </c>
      <c r="Q152" s="80" t="s">
        <v>81</v>
      </c>
      <c r="R152" s="80" t="s">
        <v>10</v>
      </c>
      <c r="S152" s="80" t="s">
        <v>10</v>
      </c>
      <c r="T152" s="79" t="s">
        <v>88</v>
      </c>
      <c r="U152" s="79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79">
        <v>2015</v>
      </c>
      <c r="C153" s="79">
        <v>9</v>
      </c>
      <c r="D153" s="79"/>
      <c r="E153" s="80" t="s">
        <v>83</v>
      </c>
      <c r="F153" s="80" t="s">
        <v>10</v>
      </c>
      <c r="G153" s="80" t="s">
        <v>82</v>
      </c>
      <c r="H153" s="81">
        <v>43980</v>
      </c>
      <c r="I153" s="82">
        <v>194352.33</v>
      </c>
      <c r="J153" s="82">
        <v>141231.63</v>
      </c>
      <c r="K153" s="82">
        <v>53120.7</v>
      </c>
      <c r="N153" s="3" t="s">
        <v>75</v>
      </c>
      <c r="O153" s="79">
        <v>37</v>
      </c>
      <c r="P153" s="83">
        <v>65.97</v>
      </c>
      <c r="Q153" s="80" t="s">
        <v>83</v>
      </c>
      <c r="R153" s="80" t="s">
        <v>10</v>
      </c>
      <c r="S153" s="80" t="s">
        <v>10</v>
      </c>
      <c r="T153" s="79" t="s">
        <v>90</v>
      </c>
      <c r="U153" s="79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79">
        <v>2015</v>
      </c>
      <c r="C154" s="79">
        <v>10</v>
      </c>
      <c r="D154" s="79"/>
      <c r="E154" s="80" t="s">
        <v>83</v>
      </c>
      <c r="F154" s="80" t="s">
        <v>10</v>
      </c>
      <c r="G154" s="80" t="s">
        <v>10</v>
      </c>
      <c r="H154" s="81">
        <v>42331</v>
      </c>
      <c r="I154" s="82">
        <v>104778.77</v>
      </c>
      <c r="J154" s="83">
        <v>0</v>
      </c>
      <c r="K154" s="82">
        <v>104778.77</v>
      </c>
      <c r="N154" s="3" t="s">
        <v>75</v>
      </c>
      <c r="O154" s="79">
        <v>37</v>
      </c>
      <c r="P154" s="83">
        <v>477.75</v>
      </c>
      <c r="Q154" s="80" t="s">
        <v>11</v>
      </c>
      <c r="R154" s="80" t="s">
        <v>10</v>
      </c>
      <c r="S154" s="80" t="s">
        <v>10</v>
      </c>
      <c r="T154" s="79" t="s">
        <v>92</v>
      </c>
      <c r="U154" s="79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79">
        <v>2015</v>
      </c>
      <c r="C155" s="79">
        <v>10</v>
      </c>
      <c r="D155" s="79"/>
      <c r="E155" s="80" t="s">
        <v>83</v>
      </c>
      <c r="F155" s="80" t="s">
        <v>10</v>
      </c>
      <c r="G155" s="80" t="s">
        <v>82</v>
      </c>
      <c r="H155" s="81">
        <v>43980</v>
      </c>
      <c r="I155" s="82">
        <v>188428.55</v>
      </c>
      <c r="J155" s="82">
        <v>136039.16</v>
      </c>
      <c r="K155" s="82">
        <v>52389.39</v>
      </c>
      <c r="N155" s="3" t="s">
        <v>75</v>
      </c>
      <c r="O155" s="79">
        <v>37</v>
      </c>
      <c r="P155" s="83">
        <v>305.45</v>
      </c>
      <c r="Q155" s="80" t="s">
        <v>86</v>
      </c>
      <c r="R155" s="80" t="s">
        <v>10</v>
      </c>
      <c r="S155" s="80" t="s">
        <v>10</v>
      </c>
      <c r="T155" s="79" t="s">
        <v>92</v>
      </c>
      <c r="U155" s="79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79">
        <v>2015</v>
      </c>
      <c r="C156" s="79"/>
      <c r="D156" s="79"/>
      <c r="E156" s="80" t="s">
        <v>100</v>
      </c>
      <c r="F156" s="80" t="s">
        <v>10</v>
      </c>
      <c r="G156" s="80" t="s">
        <v>10</v>
      </c>
      <c r="H156" s="81">
        <v>42293</v>
      </c>
      <c r="I156" s="82">
        <v>64622.03</v>
      </c>
      <c r="J156" s="83">
        <v>0</v>
      </c>
      <c r="K156" s="82">
        <v>64622.03</v>
      </c>
      <c r="N156" s="3" t="s">
        <v>75</v>
      </c>
      <c r="O156" s="79">
        <v>38</v>
      </c>
      <c r="P156" s="83">
        <v>76.28</v>
      </c>
      <c r="Q156" s="80" t="s">
        <v>81</v>
      </c>
      <c r="R156" s="80" t="s">
        <v>10</v>
      </c>
      <c r="S156" s="80" t="s">
        <v>10</v>
      </c>
      <c r="T156" s="79" t="s">
        <v>88</v>
      </c>
      <c r="U156" s="79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79">
        <v>2015</v>
      </c>
      <c r="C157" s="79"/>
      <c r="D157" s="79"/>
      <c r="E157" s="80" t="s">
        <v>100</v>
      </c>
      <c r="F157" s="80" t="s">
        <v>10</v>
      </c>
      <c r="G157" s="80" t="s">
        <v>82</v>
      </c>
      <c r="H157" s="81">
        <v>43980</v>
      </c>
      <c r="I157" s="82">
        <v>118603.83</v>
      </c>
      <c r="J157" s="82">
        <v>86292.81</v>
      </c>
      <c r="K157" s="82">
        <v>32311.02</v>
      </c>
      <c r="N157" s="3" t="s">
        <v>75</v>
      </c>
      <c r="O157" s="79">
        <v>38</v>
      </c>
      <c r="P157" s="83">
        <v>66.86</v>
      </c>
      <c r="Q157" s="80" t="s">
        <v>83</v>
      </c>
      <c r="R157" s="80" t="s">
        <v>10</v>
      </c>
      <c r="S157" s="80" t="s">
        <v>10</v>
      </c>
      <c r="T157" s="79" t="s">
        <v>90</v>
      </c>
      <c r="U157" s="79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79">
        <v>2016</v>
      </c>
      <c r="C158" s="79">
        <v>5</v>
      </c>
      <c r="D158" s="79"/>
      <c r="E158" s="80" t="s">
        <v>83</v>
      </c>
      <c r="F158" s="80" t="s">
        <v>10</v>
      </c>
      <c r="G158" s="80" t="s">
        <v>10</v>
      </c>
      <c r="H158" s="81">
        <v>42545</v>
      </c>
      <c r="I158" s="82">
        <v>3427.93</v>
      </c>
      <c r="J158" s="83">
        <v>0</v>
      </c>
      <c r="K158" s="82">
        <v>3427.93</v>
      </c>
      <c r="N158" s="3" t="s">
        <v>75</v>
      </c>
      <c r="O158" s="79">
        <v>38</v>
      </c>
      <c r="P158" s="83">
        <v>484.2</v>
      </c>
      <c r="Q158" s="80" t="s">
        <v>11</v>
      </c>
      <c r="R158" s="80" t="s">
        <v>10</v>
      </c>
      <c r="S158" s="80" t="s">
        <v>10</v>
      </c>
      <c r="T158" s="79" t="s">
        <v>92</v>
      </c>
      <c r="U158" s="79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79">
        <v>2016</v>
      </c>
      <c r="C159" s="79">
        <v>5</v>
      </c>
      <c r="D159" s="79"/>
      <c r="E159" s="80" t="s">
        <v>83</v>
      </c>
      <c r="F159" s="80" t="s">
        <v>10</v>
      </c>
      <c r="G159" s="80" t="s">
        <v>82</v>
      </c>
      <c r="H159" s="81">
        <v>43980</v>
      </c>
      <c r="I159" s="82">
        <v>5441.31</v>
      </c>
      <c r="J159" s="82">
        <v>4584.33</v>
      </c>
      <c r="K159" s="83">
        <v>856.98</v>
      </c>
      <c r="N159" s="3" t="s">
        <v>75</v>
      </c>
      <c r="O159" s="79">
        <v>38</v>
      </c>
      <c r="P159" s="83">
        <v>309.57</v>
      </c>
      <c r="Q159" s="80" t="s">
        <v>86</v>
      </c>
      <c r="R159" s="80" t="s">
        <v>10</v>
      </c>
      <c r="S159" s="80" t="s">
        <v>10</v>
      </c>
      <c r="T159" s="79" t="s">
        <v>92</v>
      </c>
      <c r="U159" s="79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79">
        <v>2016</v>
      </c>
      <c r="C160" s="79">
        <v>12</v>
      </c>
      <c r="D160" s="79"/>
      <c r="E160" s="80" t="s">
        <v>83</v>
      </c>
      <c r="F160" s="80" t="s">
        <v>10</v>
      </c>
      <c r="G160" s="80" t="s">
        <v>10</v>
      </c>
      <c r="H160" s="81">
        <v>42758</v>
      </c>
      <c r="I160" s="82">
        <v>123062.6</v>
      </c>
      <c r="J160" s="83">
        <v>0</v>
      </c>
      <c r="K160" s="82">
        <v>123062.6</v>
      </c>
      <c r="N160" s="3" t="s">
        <v>75</v>
      </c>
      <c r="O160" s="79">
        <v>39</v>
      </c>
      <c r="P160" s="83">
        <v>77.31</v>
      </c>
      <c r="Q160" s="80" t="s">
        <v>81</v>
      </c>
      <c r="R160" s="80" t="s">
        <v>10</v>
      </c>
      <c r="S160" s="80" t="s">
        <v>10</v>
      </c>
      <c r="T160" s="79" t="s">
        <v>88</v>
      </c>
      <c r="U160" s="79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79">
        <v>2016</v>
      </c>
      <c r="C161" s="79">
        <v>12</v>
      </c>
      <c r="D161" s="79"/>
      <c r="E161" s="80" t="s">
        <v>83</v>
      </c>
      <c r="F161" s="80" t="s">
        <v>10</v>
      </c>
      <c r="G161" s="80" t="s">
        <v>82</v>
      </c>
      <c r="H161" s="81">
        <v>43980</v>
      </c>
      <c r="I161" s="82">
        <v>169622.92</v>
      </c>
      <c r="J161" s="82">
        <v>138857.26999999999</v>
      </c>
      <c r="K161" s="82">
        <v>30765.65</v>
      </c>
      <c r="N161" s="3" t="s">
        <v>75</v>
      </c>
      <c r="O161" s="79">
        <v>39</v>
      </c>
      <c r="P161" s="83">
        <v>67.760000000000005</v>
      </c>
      <c r="Q161" s="80" t="s">
        <v>83</v>
      </c>
      <c r="R161" s="80" t="s">
        <v>10</v>
      </c>
      <c r="S161" s="80" t="s">
        <v>10</v>
      </c>
      <c r="T161" s="79" t="s">
        <v>90</v>
      </c>
      <c r="U161" s="79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79">
        <v>2016</v>
      </c>
      <c r="C162" s="79"/>
      <c r="D162" s="79"/>
      <c r="E162" s="80" t="s">
        <v>100</v>
      </c>
      <c r="F162" s="80" t="s">
        <v>10</v>
      </c>
      <c r="G162" s="80" t="s">
        <v>10</v>
      </c>
      <c r="H162" s="81">
        <v>42657</v>
      </c>
      <c r="I162" s="82">
        <v>86709.119999999995</v>
      </c>
      <c r="J162" s="83">
        <v>0</v>
      </c>
      <c r="K162" s="82">
        <v>86709.119999999995</v>
      </c>
      <c r="N162" s="3" t="s">
        <v>75</v>
      </c>
      <c r="O162" s="79">
        <v>39</v>
      </c>
      <c r="P162" s="83">
        <v>490.74</v>
      </c>
      <c r="Q162" s="80" t="s">
        <v>11</v>
      </c>
      <c r="R162" s="80" t="s">
        <v>10</v>
      </c>
      <c r="S162" s="80" t="s">
        <v>10</v>
      </c>
      <c r="T162" s="79" t="s">
        <v>92</v>
      </c>
      <c r="U162" s="79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79">
        <v>2016</v>
      </c>
      <c r="C163" s="79"/>
      <c r="D163" s="79"/>
      <c r="E163" s="80" t="s">
        <v>100</v>
      </c>
      <c r="F163" s="80" t="s">
        <v>10</v>
      </c>
      <c r="G163" s="80" t="s">
        <v>82</v>
      </c>
      <c r="H163" s="81">
        <v>43980</v>
      </c>
      <c r="I163" s="82">
        <v>128099.43</v>
      </c>
      <c r="J163" s="82">
        <v>106422.15</v>
      </c>
      <c r="K163" s="82">
        <v>21677.279999999999</v>
      </c>
      <c r="N163" s="3" t="s">
        <v>75</v>
      </c>
      <c r="O163" s="79">
        <v>39</v>
      </c>
      <c r="P163" s="83">
        <v>313.75</v>
      </c>
      <c r="Q163" s="80" t="s">
        <v>86</v>
      </c>
      <c r="R163" s="80" t="s">
        <v>10</v>
      </c>
      <c r="S163" s="80" t="s">
        <v>10</v>
      </c>
      <c r="T163" s="79" t="s">
        <v>92</v>
      </c>
      <c r="U163" s="79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79">
        <v>2017</v>
      </c>
      <c r="C164" s="79">
        <v>2</v>
      </c>
      <c r="D164" s="79"/>
      <c r="E164" s="80" t="s">
        <v>83</v>
      </c>
      <c r="F164" s="80" t="s">
        <v>10</v>
      </c>
      <c r="G164" s="80" t="s">
        <v>10</v>
      </c>
      <c r="H164" s="81">
        <v>42817</v>
      </c>
      <c r="I164" s="82">
        <v>80059.87</v>
      </c>
      <c r="J164" s="83">
        <v>0</v>
      </c>
      <c r="K164" s="82">
        <v>80059.87</v>
      </c>
      <c r="N164" s="3" t="s">
        <v>75</v>
      </c>
      <c r="O164" s="79">
        <v>40</v>
      </c>
      <c r="P164" s="83">
        <v>78.349999999999994</v>
      </c>
      <c r="Q164" s="80" t="s">
        <v>81</v>
      </c>
      <c r="R164" s="80" t="s">
        <v>10</v>
      </c>
      <c r="S164" s="80" t="s">
        <v>10</v>
      </c>
      <c r="T164" s="79" t="s">
        <v>88</v>
      </c>
      <c r="U164" s="79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79">
        <v>2017</v>
      </c>
      <c r="C165" s="79">
        <v>2</v>
      </c>
      <c r="D165" s="79"/>
      <c r="E165" s="80" t="s">
        <v>83</v>
      </c>
      <c r="F165" s="80" t="s">
        <v>10</v>
      </c>
      <c r="G165" s="80" t="s">
        <v>82</v>
      </c>
      <c r="H165" s="81">
        <v>43980</v>
      </c>
      <c r="I165" s="82">
        <v>105546.66</v>
      </c>
      <c r="J165" s="82">
        <v>85531.69</v>
      </c>
      <c r="K165" s="82">
        <v>20014.97</v>
      </c>
      <c r="N165" s="3" t="s">
        <v>75</v>
      </c>
      <c r="O165" s="79">
        <v>40</v>
      </c>
      <c r="P165" s="83">
        <v>68.680000000000007</v>
      </c>
      <c r="Q165" s="80" t="s">
        <v>83</v>
      </c>
      <c r="R165" s="80" t="s">
        <v>10</v>
      </c>
      <c r="S165" s="80" t="s">
        <v>10</v>
      </c>
      <c r="T165" s="79" t="s">
        <v>90</v>
      </c>
      <c r="U165" s="79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79">
        <v>2017</v>
      </c>
      <c r="C166" s="79">
        <v>5</v>
      </c>
      <c r="D166" s="79"/>
      <c r="E166" s="80" t="s">
        <v>83</v>
      </c>
      <c r="F166" s="80" t="s">
        <v>10</v>
      </c>
      <c r="G166" s="80" t="s">
        <v>10</v>
      </c>
      <c r="H166" s="81">
        <v>42909</v>
      </c>
      <c r="I166" s="82">
        <v>147236.06</v>
      </c>
      <c r="J166" s="83">
        <v>0</v>
      </c>
      <c r="K166" s="82">
        <v>147236.06</v>
      </c>
      <c r="N166" s="3" t="s">
        <v>75</v>
      </c>
      <c r="O166" s="79">
        <v>40</v>
      </c>
      <c r="P166" s="83">
        <v>497.36</v>
      </c>
      <c r="Q166" s="80" t="s">
        <v>11</v>
      </c>
      <c r="R166" s="80" t="s">
        <v>10</v>
      </c>
      <c r="S166" s="80" t="s">
        <v>10</v>
      </c>
      <c r="T166" s="79" t="s">
        <v>92</v>
      </c>
      <c r="U166" s="79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79">
        <v>2017</v>
      </c>
      <c r="C167" s="79">
        <v>5</v>
      </c>
      <c r="D167" s="79"/>
      <c r="E167" s="80" t="s">
        <v>83</v>
      </c>
      <c r="F167" s="80" t="s">
        <v>10</v>
      </c>
      <c r="G167" s="80" t="s">
        <v>82</v>
      </c>
      <c r="H167" s="81">
        <v>43980</v>
      </c>
      <c r="I167" s="82">
        <v>180856.92</v>
      </c>
      <c r="J167" s="82">
        <v>144047.9</v>
      </c>
      <c r="K167" s="82">
        <v>36809.019999999997</v>
      </c>
      <c r="N167" s="3" t="s">
        <v>75</v>
      </c>
      <c r="O167" s="79">
        <v>40</v>
      </c>
      <c r="P167" s="83">
        <v>317.99</v>
      </c>
      <c r="Q167" s="80" t="s">
        <v>86</v>
      </c>
      <c r="R167" s="80" t="s">
        <v>10</v>
      </c>
      <c r="S167" s="80" t="s">
        <v>10</v>
      </c>
      <c r="T167" s="79" t="s">
        <v>92</v>
      </c>
      <c r="U167" s="79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79">
        <v>2017</v>
      </c>
      <c r="C168" s="79">
        <v>6</v>
      </c>
      <c r="D168" s="79"/>
      <c r="E168" s="80" t="s">
        <v>83</v>
      </c>
      <c r="F168" s="80" t="s">
        <v>10</v>
      </c>
      <c r="G168" s="80" t="s">
        <v>10</v>
      </c>
      <c r="H168" s="81">
        <v>42937</v>
      </c>
      <c r="I168" s="82">
        <v>66778.960000000006</v>
      </c>
      <c r="J168" s="83">
        <v>0</v>
      </c>
      <c r="K168" s="82">
        <v>66778.960000000006</v>
      </c>
      <c r="N168" s="3" t="s">
        <v>75</v>
      </c>
      <c r="O168" s="79">
        <v>41</v>
      </c>
      <c r="P168" s="83">
        <v>79.41</v>
      </c>
      <c r="Q168" s="80" t="s">
        <v>81</v>
      </c>
      <c r="R168" s="80" t="s">
        <v>10</v>
      </c>
      <c r="S168" s="80" t="s">
        <v>10</v>
      </c>
      <c r="T168" s="79" t="s">
        <v>88</v>
      </c>
      <c r="U168" s="79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79">
        <v>2017</v>
      </c>
      <c r="C169" s="79">
        <v>6</v>
      </c>
      <c r="D169" s="79"/>
      <c r="E169" s="80" t="s">
        <v>83</v>
      </c>
      <c r="F169" s="80" t="s">
        <v>10</v>
      </c>
      <c r="G169" s="80" t="s">
        <v>82</v>
      </c>
      <c r="H169" s="81">
        <v>43980</v>
      </c>
      <c r="I169" s="82">
        <v>80157.899999999994</v>
      </c>
      <c r="J169" s="82">
        <v>63463.16</v>
      </c>
      <c r="K169" s="82">
        <v>16694.740000000002</v>
      </c>
      <c r="N169" s="3" t="s">
        <v>75</v>
      </c>
      <c r="O169" s="79">
        <v>41</v>
      </c>
      <c r="P169" s="83">
        <v>69.61</v>
      </c>
      <c r="Q169" s="80" t="s">
        <v>83</v>
      </c>
      <c r="R169" s="80" t="s">
        <v>10</v>
      </c>
      <c r="S169" s="80" t="s">
        <v>10</v>
      </c>
      <c r="T169" s="79" t="s">
        <v>90</v>
      </c>
      <c r="U169" s="79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79">
        <v>2017</v>
      </c>
      <c r="C170" s="79">
        <v>7</v>
      </c>
      <c r="D170" s="79"/>
      <c r="E170" s="80" t="s">
        <v>83</v>
      </c>
      <c r="F170" s="80" t="s">
        <v>10</v>
      </c>
      <c r="G170" s="80" t="s">
        <v>10</v>
      </c>
      <c r="H170" s="81">
        <v>42971</v>
      </c>
      <c r="I170" s="82">
        <v>16149.28</v>
      </c>
      <c r="J170" s="83">
        <v>0</v>
      </c>
      <c r="K170" s="82">
        <v>16149.28</v>
      </c>
      <c r="N170" s="3" t="s">
        <v>75</v>
      </c>
      <c r="O170" s="79">
        <v>41</v>
      </c>
      <c r="P170" s="83">
        <v>504.08</v>
      </c>
      <c r="Q170" s="80" t="s">
        <v>11</v>
      </c>
      <c r="R170" s="80" t="s">
        <v>10</v>
      </c>
      <c r="S170" s="80" t="s">
        <v>10</v>
      </c>
      <c r="T170" s="79" t="s">
        <v>92</v>
      </c>
      <c r="U170" s="79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79">
        <v>2017</v>
      </c>
      <c r="C171" s="79">
        <v>7</v>
      </c>
      <c r="D171" s="79"/>
      <c r="E171" s="80" t="s">
        <v>83</v>
      </c>
      <c r="F171" s="80" t="s">
        <v>10</v>
      </c>
      <c r="G171" s="80" t="s">
        <v>82</v>
      </c>
      <c r="H171" s="81">
        <v>43980</v>
      </c>
      <c r="I171" s="82">
        <v>18851.810000000001</v>
      </c>
      <c r="J171" s="82">
        <v>14814.49</v>
      </c>
      <c r="K171" s="82">
        <v>4037.32</v>
      </c>
      <c r="N171" s="3" t="s">
        <v>75</v>
      </c>
      <c r="O171" s="79">
        <v>41</v>
      </c>
      <c r="P171" s="83">
        <v>322.27999999999997</v>
      </c>
      <c r="Q171" s="80" t="s">
        <v>86</v>
      </c>
      <c r="R171" s="80" t="s">
        <v>10</v>
      </c>
      <c r="S171" s="80" t="s">
        <v>10</v>
      </c>
      <c r="T171" s="79" t="s">
        <v>92</v>
      </c>
      <c r="U171" s="79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79">
        <v>2017</v>
      </c>
      <c r="C172" s="79">
        <v>8</v>
      </c>
      <c r="D172" s="79"/>
      <c r="E172" s="80" t="s">
        <v>83</v>
      </c>
      <c r="F172" s="80" t="s">
        <v>10</v>
      </c>
      <c r="G172" s="80" t="s">
        <v>10</v>
      </c>
      <c r="H172" s="81">
        <v>42999</v>
      </c>
      <c r="I172" s="82">
        <v>69601.679999999993</v>
      </c>
      <c r="J172" s="83">
        <v>0</v>
      </c>
      <c r="K172" s="82">
        <v>69601.679999999993</v>
      </c>
      <c r="N172" s="3" t="s">
        <v>75</v>
      </c>
      <c r="O172" s="79">
        <v>42</v>
      </c>
      <c r="P172" s="83">
        <v>80.48</v>
      </c>
      <c r="Q172" s="80" t="s">
        <v>81</v>
      </c>
      <c r="R172" s="80" t="s">
        <v>10</v>
      </c>
      <c r="S172" s="80" t="s">
        <v>10</v>
      </c>
      <c r="T172" s="79" t="s">
        <v>88</v>
      </c>
      <c r="U172" s="79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79">
        <v>2017</v>
      </c>
      <c r="C173" s="79">
        <v>8</v>
      </c>
      <c r="D173" s="79"/>
      <c r="E173" s="80" t="s">
        <v>83</v>
      </c>
      <c r="F173" s="80" t="s">
        <v>10</v>
      </c>
      <c r="G173" s="80" t="s">
        <v>82</v>
      </c>
      <c r="H173" s="81">
        <v>43980</v>
      </c>
      <c r="I173" s="82">
        <v>79370.039999999994</v>
      </c>
      <c r="J173" s="82">
        <v>61969.62</v>
      </c>
      <c r="K173" s="82">
        <v>17400.419999999998</v>
      </c>
      <c r="N173" s="3" t="s">
        <v>75</v>
      </c>
      <c r="O173" s="79">
        <v>42</v>
      </c>
      <c r="P173" s="83">
        <v>70.55</v>
      </c>
      <c r="Q173" s="80" t="s">
        <v>83</v>
      </c>
      <c r="R173" s="80" t="s">
        <v>10</v>
      </c>
      <c r="S173" s="80" t="s">
        <v>10</v>
      </c>
      <c r="T173" s="79" t="s">
        <v>90</v>
      </c>
      <c r="U173" s="79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79">
        <v>2017</v>
      </c>
      <c r="C174" s="79">
        <v>9</v>
      </c>
      <c r="D174" s="79"/>
      <c r="E174" s="80" t="s">
        <v>83</v>
      </c>
      <c r="F174" s="80" t="s">
        <v>10</v>
      </c>
      <c r="G174" s="80" t="s">
        <v>10</v>
      </c>
      <c r="H174" s="81">
        <v>43031</v>
      </c>
      <c r="I174" s="82">
        <v>1091.49</v>
      </c>
      <c r="J174" s="83">
        <v>0</v>
      </c>
      <c r="K174" s="82">
        <v>1091.49</v>
      </c>
      <c r="N174" s="3" t="s">
        <v>75</v>
      </c>
      <c r="O174" s="79">
        <v>42</v>
      </c>
      <c r="P174" s="83">
        <v>510.88</v>
      </c>
      <c r="Q174" s="80" t="s">
        <v>11</v>
      </c>
      <c r="R174" s="80" t="s">
        <v>10</v>
      </c>
      <c r="S174" s="80" t="s">
        <v>10</v>
      </c>
      <c r="T174" s="79" t="s">
        <v>92</v>
      </c>
      <c r="U174" s="79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79">
        <v>2017</v>
      </c>
      <c r="C175" s="79">
        <v>9</v>
      </c>
      <c r="D175" s="79"/>
      <c r="E175" s="80" t="s">
        <v>83</v>
      </c>
      <c r="F175" s="80" t="s">
        <v>10</v>
      </c>
      <c r="G175" s="80" t="s">
        <v>82</v>
      </c>
      <c r="H175" s="81">
        <v>43980</v>
      </c>
      <c r="I175" s="82">
        <v>1209.75</v>
      </c>
      <c r="J175" s="83">
        <v>936.88</v>
      </c>
      <c r="K175" s="83">
        <v>272.87</v>
      </c>
      <c r="N175" s="3" t="s">
        <v>75</v>
      </c>
      <c r="O175" s="79">
        <v>42</v>
      </c>
      <c r="P175" s="83">
        <v>326.63</v>
      </c>
      <c r="Q175" s="80" t="s">
        <v>86</v>
      </c>
      <c r="R175" s="80" t="s">
        <v>10</v>
      </c>
      <c r="S175" s="80" t="s">
        <v>10</v>
      </c>
      <c r="T175" s="79" t="s">
        <v>92</v>
      </c>
      <c r="U175" s="79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79">
        <v>2017</v>
      </c>
      <c r="C176" s="79"/>
      <c r="D176" s="79"/>
      <c r="E176" s="80" t="s">
        <v>100</v>
      </c>
      <c r="F176" s="80" t="s">
        <v>10</v>
      </c>
      <c r="G176" s="80" t="s">
        <v>10</v>
      </c>
      <c r="H176" s="81">
        <v>43027</v>
      </c>
      <c r="I176" s="82">
        <v>648951.68000000005</v>
      </c>
      <c r="J176" s="83">
        <v>0</v>
      </c>
      <c r="K176" s="82">
        <v>648951.68000000005</v>
      </c>
      <c r="N176" s="3" t="s">
        <v>75</v>
      </c>
      <c r="O176" s="79">
        <v>43</v>
      </c>
      <c r="P176" s="83">
        <v>81.569999999999993</v>
      </c>
      <c r="Q176" s="80" t="s">
        <v>81</v>
      </c>
      <c r="R176" s="80" t="s">
        <v>10</v>
      </c>
      <c r="S176" s="80" t="s">
        <v>10</v>
      </c>
      <c r="T176" s="79" t="s">
        <v>88</v>
      </c>
      <c r="U176" s="79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79">
        <v>2017</v>
      </c>
      <c r="C177" s="79"/>
      <c r="D177" s="79"/>
      <c r="E177" s="80" t="s">
        <v>100</v>
      </c>
      <c r="F177" s="80" t="s">
        <v>10</v>
      </c>
      <c r="G177" s="80" t="s">
        <v>82</v>
      </c>
      <c r="H177" s="81">
        <v>43980</v>
      </c>
      <c r="I177" s="82">
        <v>721859.24</v>
      </c>
      <c r="J177" s="82">
        <v>559621.31999999995</v>
      </c>
      <c r="K177" s="82">
        <v>162237.92000000001</v>
      </c>
      <c r="N177" s="3" t="s">
        <v>75</v>
      </c>
      <c r="O177" s="79">
        <v>43</v>
      </c>
      <c r="P177" s="83">
        <v>71.5</v>
      </c>
      <c r="Q177" s="80" t="s">
        <v>83</v>
      </c>
      <c r="R177" s="80" t="s">
        <v>10</v>
      </c>
      <c r="S177" s="80" t="s">
        <v>10</v>
      </c>
      <c r="T177" s="79" t="s">
        <v>90</v>
      </c>
      <c r="U177" s="79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79">
        <v>2018</v>
      </c>
      <c r="C178" s="79"/>
      <c r="D178" s="79"/>
      <c r="E178" s="80" t="s">
        <v>100</v>
      </c>
      <c r="F178" s="80" t="s">
        <v>10</v>
      </c>
      <c r="G178" s="80" t="s">
        <v>10</v>
      </c>
      <c r="H178" s="81">
        <v>43391</v>
      </c>
      <c r="I178" s="82">
        <v>2373494.7599999998</v>
      </c>
      <c r="J178" s="83">
        <v>0</v>
      </c>
      <c r="K178" s="82">
        <v>2373494.7599999998</v>
      </c>
      <c r="N178" s="3" t="s">
        <v>75</v>
      </c>
      <c r="O178" s="79">
        <v>43</v>
      </c>
      <c r="P178" s="83">
        <v>517.78</v>
      </c>
      <c r="Q178" s="80" t="s">
        <v>11</v>
      </c>
      <c r="R178" s="80" t="s">
        <v>10</v>
      </c>
      <c r="S178" s="80" t="s">
        <v>10</v>
      </c>
      <c r="T178" s="79" t="s">
        <v>92</v>
      </c>
      <c r="U178" s="79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79">
        <v>2018</v>
      </c>
      <c r="C179" s="79"/>
      <c r="D179" s="79"/>
      <c r="E179" s="80" t="s">
        <v>100</v>
      </c>
      <c r="F179" s="80" t="s">
        <v>10</v>
      </c>
      <c r="G179" s="80" t="s">
        <v>82</v>
      </c>
      <c r="H179" s="81">
        <v>43980</v>
      </c>
      <c r="I179" s="82">
        <v>1788064.37</v>
      </c>
      <c r="J179" s="82">
        <v>1550714.89</v>
      </c>
      <c r="K179" s="82">
        <v>237349.48</v>
      </c>
      <c r="N179" s="3" t="s">
        <v>75</v>
      </c>
      <c r="O179" s="79">
        <v>43</v>
      </c>
      <c r="P179" s="83">
        <v>331.04</v>
      </c>
      <c r="Q179" s="80" t="s">
        <v>86</v>
      </c>
      <c r="R179" s="80" t="s">
        <v>10</v>
      </c>
      <c r="S179" s="80" t="s">
        <v>10</v>
      </c>
      <c r="T179" s="79" t="s">
        <v>92</v>
      </c>
      <c r="U179" s="79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79">
        <v>44</v>
      </c>
      <c r="P180" s="83">
        <v>82.67</v>
      </c>
      <c r="Q180" s="80" t="s">
        <v>81</v>
      </c>
      <c r="R180" s="80" t="s">
        <v>10</v>
      </c>
      <c r="S180" s="80" t="s">
        <v>10</v>
      </c>
      <c r="T180" s="79" t="s">
        <v>88</v>
      </c>
      <c r="U180" s="79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79">
        <v>44</v>
      </c>
      <c r="P181" s="83">
        <v>72.459999999999994</v>
      </c>
      <c r="Q181" s="80" t="s">
        <v>83</v>
      </c>
      <c r="R181" s="80" t="s">
        <v>10</v>
      </c>
      <c r="S181" s="80" t="s">
        <v>10</v>
      </c>
      <c r="T181" s="79" t="s">
        <v>90</v>
      </c>
      <c r="U181" s="79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79">
        <v>44</v>
      </c>
      <c r="P182" s="83">
        <v>524.77</v>
      </c>
      <c r="Q182" s="80" t="s">
        <v>11</v>
      </c>
      <c r="R182" s="80" t="s">
        <v>10</v>
      </c>
      <c r="S182" s="80" t="s">
        <v>10</v>
      </c>
      <c r="T182" s="79" t="s">
        <v>92</v>
      </c>
      <c r="U182" s="79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79">
        <v>44</v>
      </c>
      <c r="P183" s="83">
        <v>335.51</v>
      </c>
      <c r="Q183" s="80" t="s">
        <v>86</v>
      </c>
      <c r="R183" s="80" t="s">
        <v>10</v>
      </c>
      <c r="S183" s="80" t="s">
        <v>10</v>
      </c>
      <c r="T183" s="79" t="s">
        <v>92</v>
      </c>
      <c r="U183" s="79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3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79">
        <v>45</v>
      </c>
      <c r="P184" s="83">
        <v>83.78</v>
      </c>
      <c r="Q184" s="80" t="s">
        <v>81</v>
      </c>
      <c r="R184" s="80" t="s">
        <v>10</v>
      </c>
      <c r="S184" s="80" t="s">
        <v>10</v>
      </c>
      <c r="T184" s="79" t="s">
        <v>88</v>
      </c>
      <c r="U184" s="79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4" t="s">
        <v>0</v>
      </c>
      <c r="C185" s="84" t="s">
        <v>1</v>
      </c>
      <c r="D185" s="84" t="s">
        <v>2</v>
      </c>
      <c r="E185" s="84" t="s">
        <v>3</v>
      </c>
      <c r="F185" s="84" t="s">
        <v>4</v>
      </c>
      <c r="G185" s="84" t="s">
        <v>5</v>
      </c>
      <c r="H185" s="84" t="s">
        <v>6</v>
      </c>
      <c r="I185" s="84" t="s">
        <v>7</v>
      </c>
      <c r="J185" s="84" t="s">
        <v>8</v>
      </c>
      <c r="K185" s="84" t="s">
        <v>9</v>
      </c>
      <c r="N185" s="3" t="s">
        <v>75</v>
      </c>
      <c r="O185" s="79">
        <v>45</v>
      </c>
      <c r="P185" s="83">
        <v>73.44</v>
      </c>
      <c r="Q185" s="80" t="s">
        <v>83</v>
      </c>
      <c r="R185" s="80" t="s">
        <v>10</v>
      </c>
      <c r="S185" s="80" t="s">
        <v>10</v>
      </c>
      <c r="T185" s="79" t="s">
        <v>90</v>
      </c>
      <c r="U185" s="79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79">
        <v>2019</v>
      </c>
      <c r="C186" s="79"/>
      <c r="D186" s="79"/>
      <c r="E186" s="80" t="s">
        <v>81</v>
      </c>
      <c r="F186" s="80" t="s">
        <v>10</v>
      </c>
      <c r="G186" s="80" t="s">
        <v>10</v>
      </c>
      <c r="H186" s="81">
        <v>43998</v>
      </c>
      <c r="I186" s="82">
        <v>182564.52</v>
      </c>
      <c r="J186" s="83">
        <v>0</v>
      </c>
      <c r="K186" s="82">
        <v>182564.52</v>
      </c>
      <c r="N186" s="3" t="s">
        <v>75</v>
      </c>
      <c r="O186" s="79">
        <v>45</v>
      </c>
      <c r="P186" s="83">
        <v>531.85</v>
      </c>
      <c r="Q186" s="80" t="s">
        <v>11</v>
      </c>
      <c r="R186" s="80" t="s">
        <v>10</v>
      </c>
      <c r="S186" s="80" t="s">
        <v>10</v>
      </c>
      <c r="T186" s="79" t="s">
        <v>92</v>
      </c>
      <c r="U186" s="79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79">
        <v>45</v>
      </c>
      <c r="P187" s="83">
        <v>340.04</v>
      </c>
      <c r="Q187" s="80" t="s">
        <v>86</v>
      </c>
      <c r="R187" s="80" t="s">
        <v>10</v>
      </c>
      <c r="S187" s="80" t="s">
        <v>10</v>
      </c>
      <c r="T187" s="79" t="s">
        <v>92</v>
      </c>
      <c r="U187" s="79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79">
        <v>46</v>
      </c>
      <c r="P188" s="83">
        <v>84.91</v>
      </c>
      <c r="Q188" s="80" t="s">
        <v>81</v>
      </c>
      <c r="R188" s="80" t="s">
        <v>10</v>
      </c>
      <c r="S188" s="80" t="s">
        <v>10</v>
      </c>
      <c r="T188" s="79" t="s">
        <v>88</v>
      </c>
      <c r="U188" s="79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79">
        <v>46</v>
      </c>
      <c r="P189" s="83">
        <v>74.430000000000007</v>
      </c>
      <c r="Q189" s="80" t="s">
        <v>83</v>
      </c>
      <c r="R189" s="80" t="s">
        <v>10</v>
      </c>
      <c r="S189" s="80" t="s">
        <v>10</v>
      </c>
      <c r="T189" s="79" t="s">
        <v>90</v>
      </c>
      <c r="U189" s="79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3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79">
        <v>46</v>
      </c>
      <c r="P190" s="83">
        <v>539.03</v>
      </c>
      <c r="Q190" s="80" t="s">
        <v>11</v>
      </c>
      <c r="R190" s="80" t="s">
        <v>10</v>
      </c>
      <c r="S190" s="80" t="s">
        <v>10</v>
      </c>
      <c r="T190" s="79" t="s">
        <v>92</v>
      </c>
      <c r="U190" s="79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4" t="s">
        <v>0</v>
      </c>
      <c r="C191" s="84" t="s">
        <v>1</v>
      </c>
      <c r="D191" s="84" t="s">
        <v>2</v>
      </c>
      <c r="E191" s="84" t="s">
        <v>3</v>
      </c>
      <c r="F191" s="84" t="s">
        <v>4</v>
      </c>
      <c r="G191" s="84" t="s">
        <v>5</v>
      </c>
      <c r="H191" s="84" t="s">
        <v>6</v>
      </c>
      <c r="I191" s="84" t="s">
        <v>7</v>
      </c>
      <c r="J191" s="84" t="s">
        <v>8</v>
      </c>
      <c r="K191" s="84" t="s">
        <v>9</v>
      </c>
      <c r="N191" s="3" t="s">
        <v>75</v>
      </c>
      <c r="O191" s="79">
        <v>46</v>
      </c>
      <c r="P191" s="83">
        <v>344.63</v>
      </c>
      <c r="Q191" s="80" t="s">
        <v>86</v>
      </c>
      <c r="R191" s="80" t="s">
        <v>10</v>
      </c>
      <c r="S191" s="80" t="s">
        <v>10</v>
      </c>
      <c r="T191" s="79" t="s">
        <v>92</v>
      </c>
      <c r="U191" s="79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4">
        <v>2020</v>
      </c>
      <c r="C192" s="74">
        <v>5</v>
      </c>
      <c r="D192" s="74"/>
      <c r="E192" s="75" t="s">
        <v>83</v>
      </c>
      <c r="F192" s="75" t="s">
        <v>10</v>
      </c>
      <c r="G192" s="75" t="s">
        <v>10</v>
      </c>
      <c r="H192" s="76">
        <v>44005</v>
      </c>
      <c r="I192" s="77">
        <v>386200.13</v>
      </c>
      <c r="J192" s="77">
        <v>286786.65000000002</v>
      </c>
      <c r="K192" s="77">
        <v>99413.48</v>
      </c>
      <c r="N192" s="3" t="s">
        <v>75</v>
      </c>
      <c r="O192" s="79">
        <v>47</v>
      </c>
      <c r="P192" s="83">
        <v>86.06</v>
      </c>
      <c r="Q192" s="80" t="s">
        <v>81</v>
      </c>
      <c r="R192" s="80" t="s">
        <v>10</v>
      </c>
      <c r="S192" s="80" t="s">
        <v>10</v>
      </c>
      <c r="T192" s="79" t="s">
        <v>88</v>
      </c>
      <c r="U192" s="79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79">
        <v>2020</v>
      </c>
      <c r="C193" s="79">
        <v>5</v>
      </c>
      <c r="D193" s="79"/>
      <c r="E193" s="80" t="s">
        <v>83</v>
      </c>
      <c r="F193" s="80" t="s">
        <v>10</v>
      </c>
      <c r="G193" s="80" t="s">
        <v>82</v>
      </c>
      <c r="H193" s="81">
        <v>44006</v>
      </c>
      <c r="I193" s="83">
        <v>238.99</v>
      </c>
      <c r="J193" s="83">
        <v>238.99</v>
      </c>
      <c r="K193" s="83">
        <v>0</v>
      </c>
      <c r="N193" s="3" t="s">
        <v>75</v>
      </c>
      <c r="O193" s="79">
        <v>47</v>
      </c>
      <c r="P193" s="83">
        <v>75.44</v>
      </c>
      <c r="Q193" s="80" t="s">
        <v>83</v>
      </c>
      <c r="R193" s="80" t="s">
        <v>10</v>
      </c>
      <c r="S193" s="80" t="s">
        <v>10</v>
      </c>
      <c r="T193" s="79" t="s">
        <v>90</v>
      </c>
      <c r="U193" s="79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79">
        <v>2020</v>
      </c>
      <c r="C194" s="79">
        <v>5</v>
      </c>
      <c r="D194" s="79"/>
      <c r="E194" s="80" t="s">
        <v>83</v>
      </c>
      <c r="F194" s="80" t="s">
        <v>10</v>
      </c>
      <c r="G194" s="80" t="s">
        <v>82</v>
      </c>
      <c r="H194" s="81">
        <v>44006</v>
      </c>
      <c r="I194" s="83">
        <v>82.84</v>
      </c>
      <c r="J194" s="83">
        <v>0</v>
      </c>
      <c r="K194" s="83">
        <v>82.84</v>
      </c>
      <c r="N194" s="3" t="s">
        <v>75</v>
      </c>
      <c r="O194" s="79">
        <v>47</v>
      </c>
      <c r="P194" s="83">
        <v>546.30999999999995</v>
      </c>
      <c r="Q194" s="80" t="s">
        <v>11</v>
      </c>
      <c r="R194" s="80" t="s">
        <v>10</v>
      </c>
      <c r="S194" s="80" t="s">
        <v>10</v>
      </c>
      <c r="T194" s="79" t="s">
        <v>92</v>
      </c>
      <c r="U194" s="79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79">
        <v>47</v>
      </c>
      <c r="P195" s="83">
        <v>349.29</v>
      </c>
      <c r="Q195" s="80" t="s">
        <v>86</v>
      </c>
      <c r="R195" s="80" t="s">
        <v>10</v>
      </c>
      <c r="S195" s="80" t="s">
        <v>10</v>
      </c>
      <c r="T195" s="79" t="s">
        <v>92</v>
      </c>
      <c r="U195" s="79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3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79">
        <v>48</v>
      </c>
      <c r="P196" s="83">
        <v>87.22</v>
      </c>
      <c r="Q196" s="80" t="s">
        <v>81</v>
      </c>
      <c r="R196" s="80" t="s">
        <v>10</v>
      </c>
      <c r="S196" s="80" t="s">
        <v>10</v>
      </c>
      <c r="T196" s="79" t="s">
        <v>88</v>
      </c>
      <c r="U196" s="79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4" t="s">
        <v>0</v>
      </c>
      <c r="C197" s="84" t="s">
        <v>1</v>
      </c>
      <c r="D197" s="84" t="s">
        <v>2</v>
      </c>
      <c r="E197" s="84" t="s">
        <v>3</v>
      </c>
      <c r="F197" s="84" t="s">
        <v>4</v>
      </c>
      <c r="G197" s="84" t="s">
        <v>5</v>
      </c>
      <c r="H197" s="84" t="s">
        <v>6</v>
      </c>
      <c r="I197" s="84" t="s">
        <v>7</v>
      </c>
      <c r="J197" s="84" t="s">
        <v>8</v>
      </c>
      <c r="K197" s="84" t="s">
        <v>9</v>
      </c>
      <c r="N197" s="3" t="s">
        <v>75</v>
      </c>
      <c r="O197" s="79">
        <v>48</v>
      </c>
      <c r="P197" s="83">
        <v>76.459999999999994</v>
      </c>
      <c r="Q197" s="80" t="s">
        <v>83</v>
      </c>
      <c r="R197" s="80" t="s">
        <v>10</v>
      </c>
      <c r="S197" s="80" t="s">
        <v>10</v>
      </c>
      <c r="T197" s="79" t="s">
        <v>90</v>
      </c>
      <c r="U197" s="79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4">
        <v>2015</v>
      </c>
      <c r="C198" s="74">
        <v>2</v>
      </c>
      <c r="D198" s="74"/>
      <c r="E198" s="75" t="s">
        <v>83</v>
      </c>
      <c r="F198" s="75" t="s">
        <v>10</v>
      </c>
      <c r="G198" s="75" t="s">
        <v>10</v>
      </c>
      <c r="H198" s="76">
        <v>42088</v>
      </c>
      <c r="I198" s="77">
        <v>10573.64</v>
      </c>
      <c r="J198" s="77">
        <v>7532.6</v>
      </c>
      <c r="K198" s="77">
        <v>3041.04</v>
      </c>
      <c r="N198" s="3" t="s">
        <v>75</v>
      </c>
      <c r="O198" s="79">
        <v>48</v>
      </c>
      <c r="P198" s="83">
        <v>553.69000000000005</v>
      </c>
      <c r="Q198" s="80" t="s">
        <v>11</v>
      </c>
      <c r="R198" s="80" t="s">
        <v>10</v>
      </c>
      <c r="S198" s="80" t="s">
        <v>10</v>
      </c>
      <c r="T198" s="79" t="s">
        <v>92</v>
      </c>
      <c r="U198" s="79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79">
        <v>2015</v>
      </c>
      <c r="C199" s="79">
        <v>2</v>
      </c>
      <c r="D199" s="79"/>
      <c r="E199" s="80" t="s">
        <v>83</v>
      </c>
      <c r="F199" s="80" t="s">
        <v>10</v>
      </c>
      <c r="G199" s="80" t="s">
        <v>82</v>
      </c>
      <c r="H199" s="81">
        <v>44014</v>
      </c>
      <c r="I199" s="82">
        <v>15547.44</v>
      </c>
      <c r="J199" s="82">
        <v>15547.44</v>
      </c>
      <c r="K199" s="83">
        <v>0</v>
      </c>
      <c r="N199" s="3" t="s">
        <v>75</v>
      </c>
      <c r="O199" s="79">
        <v>48</v>
      </c>
      <c r="P199" s="83">
        <v>354</v>
      </c>
      <c r="Q199" s="80" t="s">
        <v>86</v>
      </c>
      <c r="R199" s="80" t="s">
        <v>10</v>
      </c>
      <c r="S199" s="80" t="s">
        <v>10</v>
      </c>
      <c r="T199" s="79" t="s">
        <v>92</v>
      </c>
      <c r="U199" s="79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79">
        <v>2015</v>
      </c>
      <c r="C200" s="79">
        <v>2</v>
      </c>
      <c r="D200" s="79"/>
      <c r="E200" s="80" t="s">
        <v>83</v>
      </c>
      <c r="F200" s="80" t="s">
        <v>10</v>
      </c>
      <c r="G200" s="80" t="s">
        <v>82</v>
      </c>
      <c r="H200" s="81">
        <v>44014</v>
      </c>
      <c r="I200" s="82">
        <v>6276.77</v>
      </c>
      <c r="J200" s="82">
        <v>4756.25</v>
      </c>
      <c r="K200" s="82">
        <v>1520.52</v>
      </c>
      <c r="N200" s="3" t="s">
        <v>75</v>
      </c>
      <c r="O200" s="79">
        <v>49</v>
      </c>
      <c r="P200" s="83">
        <v>88.4</v>
      </c>
      <c r="Q200" s="80" t="s">
        <v>81</v>
      </c>
      <c r="R200" s="80" t="s">
        <v>10</v>
      </c>
      <c r="S200" s="80" t="s">
        <v>10</v>
      </c>
      <c r="T200" s="79" t="s">
        <v>88</v>
      </c>
      <c r="U200" s="79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79">
        <v>2015</v>
      </c>
      <c r="C201" s="79"/>
      <c r="D201" s="79"/>
      <c r="E201" s="80" t="s">
        <v>100</v>
      </c>
      <c r="F201" s="80" t="s">
        <v>10</v>
      </c>
      <c r="G201" s="80" t="s">
        <v>10</v>
      </c>
      <c r="H201" s="81">
        <v>42138</v>
      </c>
      <c r="I201" s="82">
        <v>5008.2299999999996</v>
      </c>
      <c r="J201" s="82">
        <v>5008.2299999999996</v>
      </c>
      <c r="K201" s="83">
        <v>0</v>
      </c>
      <c r="N201" s="3" t="s">
        <v>75</v>
      </c>
      <c r="O201" s="79">
        <v>49</v>
      </c>
      <c r="P201" s="83">
        <v>77.489999999999995</v>
      </c>
      <c r="Q201" s="80" t="s">
        <v>83</v>
      </c>
      <c r="R201" s="80" t="s">
        <v>10</v>
      </c>
      <c r="S201" s="80" t="s">
        <v>10</v>
      </c>
      <c r="T201" s="79" t="s">
        <v>90</v>
      </c>
      <c r="U201" s="79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79">
        <v>2015</v>
      </c>
      <c r="C202" s="79"/>
      <c r="D202" s="79"/>
      <c r="E202" s="80" t="s">
        <v>100</v>
      </c>
      <c r="F202" s="80" t="s">
        <v>10</v>
      </c>
      <c r="G202" s="80" t="s">
        <v>82</v>
      </c>
      <c r="H202" s="81">
        <v>44014</v>
      </c>
      <c r="I202" s="82">
        <v>10091.68</v>
      </c>
      <c r="J202" s="82">
        <v>10091.68</v>
      </c>
      <c r="K202" s="83">
        <v>0</v>
      </c>
      <c r="N202" s="3" t="s">
        <v>75</v>
      </c>
      <c r="O202" s="79">
        <v>49</v>
      </c>
      <c r="P202" s="83">
        <v>561.16</v>
      </c>
      <c r="Q202" s="80" t="s">
        <v>11</v>
      </c>
      <c r="R202" s="80" t="s">
        <v>10</v>
      </c>
      <c r="S202" s="80" t="s">
        <v>10</v>
      </c>
      <c r="T202" s="79" t="s">
        <v>92</v>
      </c>
      <c r="U202" s="79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79">
        <v>2017</v>
      </c>
      <c r="C203" s="79"/>
      <c r="D203" s="79"/>
      <c r="E203" s="80" t="s">
        <v>100</v>
      </c>
      <c r="F203" s="80" t="s">
        <v>10</v>
      </c>
      <c r="G203" s="80" t="s">
        <v>10</v>
      </c>
      <c r="H203" s="81">
        <v>43027</v>
      </c>
      <c r="I203" s="82">
        <v>199747.86</v>
      </c>
      <c r="J203" s="82">
        <v>87797.88</v>
      </c>
      <c r="K203" s="82">
        <v>111949.98</v>
      </c>
      <c r="N203" s="3" t="s">
        <v>75</v>
      </c>
      <c r="O203" s="79">
        <v>49</v>
      </c>
      <c r="P203" s="83">
        <v>358.78</v>
      </c>
      <c r="Q203" s="80" t="s">
        <v>86</v>
      </c>
      <c r="R203" s="80" t="s">
        <v>10</v>
      </c>
      <c r="S203" s="80" t="s">
        <v>10</v>
      </c>
      <c r="T203" s="79" t="s">
        <v>92</v>
      </c>
      <c r="U203" s="79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79">
        <v>2017</v>
      </c>
      <c r="C204" s="79"/>
      <c r="D204" s="79"/>
      <c r="E204" s="80" t="s">
        <v>100</v>
      </c>
      <c r="F204" s="80" t="s">
        <v>10</v>
      </c>
      <c r="G204" s="80" t="s">
        <v>82</v>
      </c>
      <c r="H204" s="81">
        <v>44014</v>
      </c>
      <c r="I204" s="82">
        <v>100091.34</v>
      </c>
      <c r="J204" s="82">
        <v>100091.34</v>
      </c>
      <c r="K204" s="83">
        <v>0</v>
      </c>
      <c r="N204" s="3" t="s">
        <v>75</v>
      </c>
      <c r="O204" s="79">
        <v>50</v>
      </c>
      <c r="P204" s="83">
        <v>89.59</v>
      </c>
      <c r="Q204" s="80" t="s">
        <v>81</v>
      </c>
      <c r="R204" s="80" t="s">
        <v>10</v>
      </c>
      <c r="S204" s="80" t="s">
        <v>10</v>
      </c>
      <c r="T204" s="79" t="s">
        <v>88</v>
      </c>
      <c r="U204" s="79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79">
        <v>2017</v>
      </c>
      <c r="C205" s="79"/>
      <c r="D205" s="79"/>
      <c r="E205" s="80" t="s">
        <v>100</v>
      </c>
      <c r="F205" s="80" t="s">
        <v>10</v>
      </c>
      <c r="G205" s="80" t="s">
        <v>82</v>
      </c>
      <c r="H205" s="81">
        <v>44014</v>
      </c>
      <c r="I205" s="82">
        <v>127625.22</v>
      </c>
      <c r="J205" s="82">
        <v>99637.72</v>
      </c>
      <c r="K205" s="82">
        <v>27987.5</v>
      </c>
      <c r="N205" s="3" t="s">
        <v>75</v>
      </c>
      <c r="O205" s="79">
        <v>50</v>
      </c>
      <c r="P205" s="83">
        <v>78.540000000000006</v>
      </c>
      <c r="Q205" s="80" t="s">
        <v>83</v>
      </c>
      <c r="R205" s="80" t="s">
        <v>10</v>
      </c>
      <c r="S205" s="80" t="s">
        <v>10</v>
      </c>
      <c r="T205" s="79" t="s">
        <v>90</v>
      </c>
      <c r="U205" s="79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79">
        <v>50</v>
      </c>
      <c r="P206" s="83">
        <v>568.74</v>
      </c>
      <c r="Q206" s="80" t="s">
        <v>11</v>
      </c>
      <c r="R206" s="80" t="s">
        <v>10</v>
      </c>
      <c r="S206" s="80" t="s">
        <v>10</v>
      </c>
      <c r="T206" s="79" t="s">
        <v>92</v>
      </c>
      <c r="U206" s="79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79">
        <v>50</v>
      </c>
      <c r="P207" s="83">
        <v>363.62</v>
      </c>
      <c r="Q207" s="80" t="s">
        <v>86</v>
      </c>
      <c r="R207" s="80" t="s">
        <v>10</v>
      </c>
      <c r="S207" s="80" t="s">
        <v>10</v>
      </c>
      <c r="T207" s="79" t="s">
        <v>92</v>
      </c>
      <c r="U207" s="79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79">
        <v>51</v>
      </c>
      <c r="P208" s="83">
        <v>90.8</v>
      </c>
      <c r="Q208" s="80" t="s">
        <v>81</v>
      </c>
      <c r="R208" s="80" t="s">
        <v>10</v>
      </c>
      <c r="S208" s="80" t="s">
        <v>10</v>
      </c>
      <c r="T208" s="79" t="s">
        <v>88</v>
      </c>
      <c r="U208" s="79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3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79">
        <v>51</v>
      </c>
      <c r="P209" s="83">
        <v>79.599999999999994</v>
      </c>
      <c r="Q209" s="80" t="s">
        <v>83</v>
      </c>
      <c r="R209" s="80" t="s">
        <v>10</v>
      </c>
      <c r="S209" s="80" t="s">
        <v>10</v>
      </c>
      <c r="T209" s="79" t="s">
        <v>90</v>
      </c>
      <c r="U209" s="79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4" t="s">
        <v>0</v>
      </c>
      <c r="C210" s="84" t="s">
        <v>1</v>
      </c>
      <c r="D210" s="84" t="s">
        <v>2</v>
      </c>
      <c r="E210" s="84" t="s">
        <v>3</v>
      </c>
      <c r="F210" s="84" t="s">
        <v>4</v>
      </c>
      <c r="G210" s="84" t="s">
        <v>5</v>
      </c>
      <c r="H210" s="84" t="s">
        <v>6</v>
      </c>
      <c r="I210" s="84" t="s">
        <v>7</v>
      </c>
      <c r="J210" s="84" t="s">
        <v>8</v>
      </c>
      <c r="K210" s="84" t="s">
        <v>9</v>
      </c>
      <c r="N210" s="3" t="s">
        <v>75</v>
      </c>
      <c r="O210" s="79">
        <v>51</v>
      </c>
      <c r="P210" s="83">
        <v>576.41999999999996</v>
      </c>
      <c r="Q210" s="80" t="s">
        <v>11</v>
      </c>
      <c r="R210" s="80" t="s">
        <v>10</v>
      </c>
      <c r="S210" s="80" t="s">
        <v>10</v>
      </c>
      <c r="T210" s="79" t="s">
        <v>92</v>
      </c>
      <c r="U210" s="79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4">
        <v>2014</v>
      </c>
      <c r="C211" s="74">
        <v>12</v>
      </c>
      <c r="D211" s="74"/>
      <c r="E211" s="75" t="s">
        <v>83</v>
      </c>
      <c r="F211" s="75" t="s">
        <v>10</v>
      </c>
      <c r="G211" s="75" t="s">
        <v>10</v>
      </c>
      <c r="H211" s="76">
        <v>42026</v>
      </c>
      <c r="I211" s="77">
        <v>47994.86</v>
      </c>
      <c r="J211" s="78">
        <v>0</v>
      </c>
      <c r="K211" s="77">
        <v>47994.86</v>
      </c>
      <c r="N211" s="3" t="s">
        <v>75</v>
      </c>
      <c r="O211" s="79">
        <v>51</v>
      </c>
      <c r="P211" s="83">
        <v>368.53</v>
      </c>
      <c r="Q211" s="80" t="s">
        <v>86</v>
      </c>
      <c r="R211" s="80" t="s">
        <v>10</v>
      </c>
      <c r="S211" s="80" t="s">
        <v>10</v>
      </c>
      <c r="T211" s="79" t="s">
        <v>92</v>
      </c>
      <c r="U211" s="79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79">
        <v>2014</v>
      </c>
      <c r="C212" s="79">
        <v>12</v>
      </c>
      <c r="D212" s="79"/>
      <c r="E212" s="80" t="s">
        <v>83</v>
      </c>
      <c r="F212" s="80" t="s">
        <v>10</v>
      </c>
      <c r="G212" s="80" t="s">
        <v>82</v>
      </c>
      <c r="H212" s="81">
        <v>44147</v>
      </c>
      <c r="I212" s="82">
        <v>108049.23</v>
      </c>
      <c r="J212" s="82">
        <v>84051.8</v>
      </c>
      <c r="K212" s="82">
        <v>23997.43</v>
      </c>
      <c r="N212" s="3" t="s">
        <v>75</v>
      </c>
      <c r="O212" s="79">
        <v>52</v>
      </c>
      <c r="P212" s="83">
        <v>92.03</v>
      </c>
      <c r="Q212" s="80" t="s">
        <v>81</v>
      </c>
      <c r="R212" s="80" t="s">
        <v>10</v>
      </c>
      <c r="S212" s="80" t="s">
        <v>10</v>
      </c>
      <c r="T212" s="79" t="s">
        <v>88</v>
      </c>
      <c r="U212" s="79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79">
        <v>52</v>
      </c>
      <c r="P213" s="83">
        <v>80.67</v>
      </c>
      <c r="Q213" s="80" t="s">
        <v>83</v>
      </c>
      <c r="R213" s="80" t="s">
        <v>10</v>
      </c>
      <c r="S213" s="80" t="s">
        <v>10</v>
      </c>
      <c r="T213" s="79" t="s">
        <v>90</v>
      </c>
      <c r="U213" s="79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3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79">
        <v>52</v>
      </c>
      <c r="P214" s="83">
        <v>584.20000000000005</v>
      </c>
      <c r="Q214" s="80" t="s">
        <v>11</v>
      </c>
      <c r="R214" s="80" t="s">
        <v>10</v>
      </c>
      <c r="S214" s="80" t="s">
        <v>10</v>
      </c>
      <c r="T214" s="79" t="s">
        <v>92</v>
      </c>
      <c r="U214" s="79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4" t="s">
        <v>0</v>
      </c>
      <c r="C215" s="84" t="s">
        <v>1</v>
      </c>
      <c r="D215" s="84" t="s">
        <v>2</v>
      </c>
      <c r="E215" s="84" t="s">
        <v>3</v>
      </c>
      <c r="F215" s="84" t="s">
        <v>4</v>
      </c>
      <c r="G215" s="84" t="s">
        <v>5</v>
      </c>
      <c r="H215" s="84" t="s">
        <v>6</v>
      </c>
      <c r="I215" s="84" t="s">
        <v>7</v>
      </c>
      <c r="J215" s="84" t="s">
        <v>8</v>
      </c>
      <c r="K215" s="84" t="s">
        <v>9</v>
      </c>
      <c r="N215" s="3" t="s">
        <v>75</v>
      </c>
      <c r="O215" s="79">
        <v>52</v>
      </c>
      <c r="P215" s="83">
        <v>373.51</v>
      </c>
      <c r="Q215" s="80" t="s">
        <v>86</v>
      </c>
      <c r="R215" s="80" t="s">
        <v>10</v>
      </c>
      <c r="S215" s="80" t="s">
        <v>10</v>
      </c>
      <c r="T215" s="79" t="s">
        <v>92</v>
      </c>
      <c r="U215" s="79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79">
        <v>2020</v>
      </c>
      <c r="C216" s="79">
        <v>10</v>
      </c>
      <c r="D216" s="79"/>
      <c r="E216" s="80" t="s">
        <v>83</v>
      </c>
      <c r="F216" s="80" t="s">
        <v>10</v>
      </c>
      <c r="G216" s="80" t="s">
        <v>10</v>
      </c>
      <c r="H216" s="81">
        <v>44159</v>
      </c>
      <c r="I216" s="82">
        <v>2079942.53</v>
      </c>
      <c r="J216" s="83">
        <v>0</v>
      </c>
      <c r="K216" s="82">
        <v>2079942.53</v>
      </c>
      <c r="N216" s="3" t="s">
        <v>75</v>
      </c>
      <c r="O216" s="79">
        <v>53</v>
      </c>
      <c r="P216" s="83">
        <v>93.27</v>
      </c>
      <c r="Q216" s="80" t="s">
        <v>81</v>
      </c>
      <c r="R216" s="80" t="s">
        <v>10</v>
      </c>
      <c r="S216" s="80" t="s">
        <v>10</v>
      </c>
      <c r="T216" s="79" t="s">
        <v>88</v>
      </c>
      <c r="U216" s="79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79">
        <v>53</v>
      </c>
      <c r="P217" s="83">
        <v>81.760000000000005</v>
      </c>
      <c r="Q217" s="80" t="s">
        <v>83</v>
      </c>
      <c r="R217" s="80" t="s">
        <v>10</v>
      </c>
      <c r="S217" s="80" t="s">
        <v>10</v>
      </c>
      <c r="T217" s="79" t="s">
        <v>90</v>
      </c>
      <c r="U217" s="79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49" t="s">
        <v>80</v>
      </c>
      <c r="N218" s="3" t="s">
        <v>75</v>
      </c>
      <c r="O218" s="79">
        <v>53</v>
      </c>
      <c r="P218" s="83">
        <v>592.08000000000004</v>
      </c>
      <c r="Q218" s="80" t="s">
        <v>11</v>
      </c>
      <c r="R218" s="80" t="s">
        <v>10</v>
      </c>
      <c r="S218" s="80" t="s">
        <v>10</v>
      </c>
      <c r="T218" s="79" t="s">
        <v>92</v>
      </c>
      <c r="U218" s="79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79">
        <v>53</v>
      </c>
      <c r="P219" s="83">
        <v>218.33</v>
      </c>
      <c r="Q219" s="80" t="s">
        <v>86</v>
      </c>
      <c r="R219" s="80" t="s">
        <v>10</v>
      </c>
      <c r="S219" s="80" t="s">
        <v>10</v>
      </c>
      <c r="T219" s="79" t="s">
        <v>92</v>
      </c>
      <c r="U219" s="79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5">
        <v>44362</v>
      </c>
      <c r="I220" s="150">
        <v>266316.17</v>
      </c>
      <c r="J220" s="3">
        <v>0</v>
      </c>
      <c r="K220" s="150">
        <v>266316.17</v>
      </c>
      <c r="N220" s="3" t="s">
        <v>75</v>
      </c>
      <c r="O220" s="79">
        <v>53</v>
      </c>
      <c r="P220" s="83">
        <v>160.22</v>
      </c>
      <c r="Q220" s="80" t="s">
        <v>86</v>
      </c>
      <c r="R220" s="80" t="s">
        <v>10</v>
      </c>
      <c r="S220" s="80" t="s">
        <v>82</v>
      </c>
      <c r="T220" s="79" t="s">
        <v>92</v>
      </c>
      <c r="U220" s="79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2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79">
        <v>54</v>
      </c>
      <c r="P221" s="83">
        <v>94.53</v>
      </c>
      <c r="Q221" s="80" t="s">
        <v>81</v>
      </c>
      <c r="R221" s="80" t="s">
        <v>10</v>
      </c>
      <c r="S221" s="80" t="s">
        <v>10</v>
      </c>
      <c r="T221" s="79" t="s">
        <v>88</v>
      </c>
      <c r="U221" s="79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5" t="s">
        <v>0</v>
      </c>
      <c r="C222" s="145" t="s">
        <v>1</v>
      </c>
      <c r="D222" s="145" t="s">
        <v>2</v>
      </c>
      <c r="E222" s="145" t="s">
        <v>3</v>
      </c>
      <c r="F222" s="145" t="s">
        <v>4</v>
      </c>
      <c r="G222" s="145" t="s">
        <v>5</v>
      </c>
      <c r="H222" s="145" t="s">
        <v>6</v>
      </c>
      <c r="I222" s="145" t="s">
        <v>7</v>
      </c>
      <c r="J222" s="145" t="s">
        <v>8</v>
      </c>
      <c r="K222" s="145" t="s">
        <v>9</v>
      </c>
      <c r="N222" s="3" t="s">
        <v>75</v>
      </c>
      <c r="O222" s="79">
        <v>54</v>
      </c>
      <c r="P222" s="83">
        <v>82.86</v>
      </c>
      <c r="Q222" s="80" t="s">
        <v>83</v>
      </c>
      <c r="R222" s="80" t="s">
        <v>10</v>
      </c>
      <c r="S222" s="80" t="s">
        <v>10</v>
      </c>
      <c r="T222" s="79" t="s">
        <v>90</v>
      </c>
      <c r="U222" s="79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2">
        <v>2021</v>
      </c>
      <c r="C223" s="142">
        <v>11</v>
      </c>
      <c r="D223" s="142"/>
      <c r="E223" s="143" t="s">
        <v>86</v>
      </c>
      <c r="F223" s="143" t="s">
        <v>10</v>
      </c>
      <c r="G223" s="143" t="s">
        <v>10</v>
      </c>
      <c r="H223" s="183">
        <v>44540</v>
      </c>
      <c r="I223" s="144">
        <v>393078.67</v>
      </c>
      <c r="J223" s="184">
        <v>0</v>
      </c>
      <c r="K223" s="144">
        <v>393078.67</v>
      </c>
      <c r="N223" s="3" t="s">
        <v>75</v>
      </c>
      <c r="O223" s="79">
        <v>54</v>
      </c>
      <c r="P223" s="83">
        <v>600.08000000000004</v>
      </c>
      <c r="Q223" s="80" t="s">
        <v>11</v>
      </c>
      <c r="R223" s="80" t="s">
        <v>10</v>
      </c>
      <c r="S223" s="80" t="s">
        <v>10</v>
      </c>
      <c r="T223" s="79" t="s">
        <v>92</v>
      </c>
      <c r="U223" s="79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6">
        <v>2021</v>
      </c>
      <c r="C224" s="146">
        <v>11</v>
      </c>
      <c r="D224" s="146"/>
      <c r="E224" s="147" t="s">
        <v>86</v>
      </c>
      <c r="F224" s="147" t="s">
        <v>10</v>
      </c>
      <c r="G224" s="147" t="s">
        <v>82</v>
      </c>
      <c r="H224" s="185">
        <v>44550</v>
      </c>
      <c r="I224" s="148">
        <v>4389.38</v>
      </c>
      <c r="J224" s="186">
        <v>0</v>
      </c>
      <c r="K224" s="148">
        <v>4389.38</v>
      </c>
      <c r="N224" s="3" t="s">
        <v>75</v>
      </c>
      <c r="O224" s="79">
        <v>54</v>
      </c>
      <c r="P224" s="83">
        <v>383.66</v>
      </c>
      <c r="Q224" s="80" t="s">
        <v>86</v>
      </c>
      <c r="R224" s="80" t="s">
        <v>10</v>
      </c>
      <c r="S224" s="80" t="s">
        <v>82</v>
      </c>
      <c r="T224" s="79" t="s">
        <v>92</v>
      </c>
      <c r="U224" s="79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6">
        <v>2021</v>
      </c>
      <c r="C225" s="146">
        <v>11</v>
      </c>
      <c r="D225" s="146"/>
      <c r="E225" s="147" t="s">
        <v>11</v>
      </c>
      <c r="F225" s="147" t="s">
        <v>10</v>
      </c>
      <c r="G225" s="147" t="s">
        <v>10</v>
      </c>
      <c r="H225" s="185">
        <v>44540</v>
      </c>
      <c r="I225" s="148">
        <v>447232.34</v>
      </c>
      <c r="J225" s="186">
        <v>0</v>
      </c>
      <c r="K225" s="148">
        <v>447232.34</v>
      </c>
      <c r="N225" s="3" t="s">
        <v>75</v>
      </c>
      <c r="O225" s="79">
        <v>55</v>
      </c>
      <c r="P225" s="83">
        <v>95.81</v>
      </c>
      <c r="Q225" s="80" t="s">
        <v>81</v>
      </c>
      <c r="R225" s="80" t="s">
        <v>10</v>
      </c>
      <c r="S225" s="80" t="s">
        <v>10</v>
      </c>
      <c r="T225" s="79" t="s">
        <v>88</v>
      </c>
      <c r="U225" s="79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6">
        <v>2021</v>
      </c>
      <c r="C226" s="146">
        <v>11</v>
      </c>
      <c r="D226" s="146"/>
      <c r="E226" s="147" t="s">
        <v>11</v>
      </c>
      <c r="F226" s="147" t="s">
        <v>10</v>
      </c>
      <c r="G226" s="147" t="s">
        <v>82</v>
      </c>
      <c r="H226" s="185">
        <v>44550</v>
      </c>
      <c r="I226" s="148">
        <v>4994.09</v>
      </c>
      <c r="J226" s="186">
        <v>0</v>
      </c>
      <c r="K226" s="148">
        <v>4994.09</v>
      </c>
      <c r="N226" s="3" t="s">
        <v>75</v>
      </c>
      <c r="O226" s="79">
        <v>55</v>
      </c>
      <c r="P226" s="83">
        <v>83.98</v>
      </c>
      <c r="Q226" s="80" t="s">
        <v>83</v>
      </c>
      <c r="R226" s="80" t="s">
        <v>10</v>
      </c>
      <c r="S226" s="80" t="s">
        <v>10</v>
      </c>
      <c r="T226" s="79" t="s">
        <v>90</v>
      </c>
      <c r="U226" s="79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8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79">
        <v>55</v>
      </c>
      <c r="P227" s="83">
        <v>608.17999999999995</v>
      </c>
      <c r="Q227" s="80" t="s">
        <v>11</v>
      </c>
      <c r="R227" s="80" t="s">
        <v>10</v>
      </c>
      <c r="S227" s="80" t="s">
        <v>10</v>
      </c>
      <c r="T227" s="79" t="s">
        <v>92</v>
      </c>
      <c r="U227" s="79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5" t="s">
        <v>0</v>
      </c>
      <c r="C228" s="145" t="s">
        <v>1</v>
      </c>
      <c r="D228" s="145" t="s">
        <v>2</v>
      </c>
      <c r="E228" s="145" t="s">
        <v>3</v>
      </c>
      <c r="F228" s="145" t="s">
        <v>4</v>
      </c>
      <c r="G228" s="145" t="s">
        <v>5</v>
      </c>
      <c r="H228" s="145" t="s">
        <v>6</v>
      </c>
      <c r="I228" s="145" t="s">
        <v>7</v>
      </c>
      <c r="J228" s="145" t="s">
        <v>8</v>
      </c>
      <c r="K228" s="145" t="s">
        <v>9</v>
      </c>
      <c r="N228" s="3" t="s">
        <v>75</v>
      </c>
      <c r="O228" s="79">
        <v>55</v>
      </c>
      <c r="P228" s="83">
        <v>388.84</v>
      </c>
      <c r="Q228" s="80" t="s">
        <v>86</v>
      </c>
      <c r="R228" s="80" t="s">
        <v>10</v>
      </c>
      <c r="S228" s="80" t="s">
        <v>82</v>
      </c>
      <c r="T228" s="79" t="s">
        <v>92</v>
      </c>
      <c r="U228" s="79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6">
        <v>2020</v>
      </c>
      <c r="C229" s="146"/>
      <c r="D229" s="146"/>
      <c r="E229" s="147" t="s">
        <v>81</v>
      </c>
      <c r="F229" s="147" t="s">
        <v>10</v>
      </c>
      <c r="G229" s="147" t="s">
        <v>10</v>
      </c>
      <c r="H229" s="185">
        <v>44362</v>
      </c>
      <c r="I229" s="148">
        <v>266316.17</v>
      </c>
      <c r="J229" s="148">
        <v>92806.29</v>
      </c>
      <c r="K229" s="148">
        <v>173509.88</v>
      </c>
      <c r="N229" s="3" t="s">
        <v>75</v>
      </c>
      <c r="O229" s="79">
        <v>56</v>
      </c>
      <c r="P229" s="83">
        <v>97.1</v>
      </c>
      <c r="Q229" s="80" t="s">
        <v>81</v>
      </c>
      <c r="R229" s="80" t="s">
        <v>10</v>
      </c>
      <c r="S229" s="80" t="s">
        <v>10</v>
      </c>
      <c r="T229" s="79" t="s">
        <v>88</v>
      </c>
      <c r="U229" s="79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79">
        <v>56</v>
      </c>
      <c r="P230" s="83">
        <v>85.12</v>
      </c>
      <c r="Q230" s="80" t="s">
        <v>83</v>
      </c>
      <c r="R230" s="80" t="s">
        <v>10</v>
      </c>
      <c r="S230" s="80" t="s">
        <v>10</v>
      </c>
      <c r="T230" s="79" t="s">
        <v>90</v>
      </c>
      <c r="U230" s="79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0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79">
        <v>56</v>
      </c>
      <c r="P231" s="83">
        <v>616.39</v>
      </c>
      <c r="Q231" s="80" t="s">
        <v>11</v>
      </c>
      <c r="R231" s="80" t="s">
        <v>10</v>
      </c>
      <c r="S231" s="80" t="s">
        <v>10</v>
      </c>
      <c r="T231" s="79" t="s">
        <v>92</v>
      </c>
      <c r="U231" s="79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4" t="s">
        <v>0</v>
      </c>
      <c r="C232" s="84" t="s">
        <v>1</v>
      </c>
      <c r="D232" s="84" t="s">
        <v>2</v>
      </c>
      <c r="E232" s="84" t="s">
        <v>3</v>
      </c>
      <c r="F232" s="84" t="s">
        <v>4</v>
      </c>
      <c r="G232" s="84" t="s">
        <v>5</v>
      </c>
      <c r="H232" s="84" t="s">
        <v>6</v>
      </c>
      <c r="I232" s="84" t="s">
        <v>7</v>
      </c>
      <c r="J232" s="84" t="s">
        <v>8</v>
      </c>
      <c r="K232" s="84" t="s">
        <v>9</v>
      </c>
      <c r="N232" s="3" t="s">
        <v>75</v>
      </c>
      <c r="O232" s="79">
        <v>56</v>
      </c>
      <c r="P232" s="83">
        <v>394.09</v>
      </c>
      <c r="Q232" s="80" t="s">
        <v>86</v>
      </c>
      <c r="R232" s="80" t="s">
        <v>10</v>
      </c>
      <c r="S232" s="80" t="s">
        <v>82</v>
      </c>
      <c r="T232" s="79" t="s">
        <v>92</v>
      </c>
      <c r="U232" s="79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4">
        <v>2011</v>
      </c>
      <c r="C233" s="74"/>
      <c r="D233" s="74"/>
      <c r="E233" s="75" t="s">
        <v>81</v>
      </c>
      <c r="F233" s="75" t="s">
        <v>10</v>
      </c>
      <c r="G233" s="75" t="s">
        <v>10</v>
      </c>
      <c r="H233" s="76">
        <v>41047</v>
      </c>
      <c r="I233" s="78">
        <v>295.27999999999997</v>
      </c>
      <c r="J233" s="78">
        <v>44.29</v>
      </c>
      <c r="K233" s="78">
        <v>250.99</v>
      </c>
      <c r="N233" s="3" t="s">
        <v>75</v>
      </c>
      <c r="O233" s="79">
        <v>57</v>
      </c>
      <c r="P233" s="83">
        <v>98.41</v>
      </c>
      <c r="Q233" s="80" t="s">
        <v>81</v>
      </c>
      <c r="R233" s="80" t="s">
        <v>10</v>
      </c>
      <c r="S233" s="80" t="s">
        <v>10</v>
      </c>
      <c r="T233" s="79" t="s">
        <v>88</v>
      </c>
      <c r="U233" s="79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79">
        <v>2011</v>
      </c>
      <c r="C234" s="79"/>
      <c r="D234" s="79"/>
      <c r="E234" s="80" t="s">
        <v>81</v>
      </c>
      <c r="F234" s="80" t="s">
        <v>10</v>
      </c>
      <c r="G234" s="80" t="s">
        <v>82</v>
      </c>
      <c r="H234" s="81">
        <v>44679</v>
      </c>
      <c r="I234" s="82">
        <v>1122.3</v>
      </c>
      <c r="J234" s="82">
        <v>1097.2</v>
      </c>
      <c r="K234" s="83">
        <v>25.1</v>
      </c>
      <c r="N234" s="3" t="s">
        <v>75</v>
      </c>
      <c r="O234" s="79">
        <v>57</v>
      </c>
      <c r="P234" s="83">
        <v>86.26</v>
      </c>
      <c r="Q234" s="80" t="s">
        <v>83</v>
      </c>
      <c r="R234" s="80" t="s">
        <v>10</v>
      </c>
      <c r="S234" s="80" t="s">
        <v>10</v>
      </c>
      <c r="T234" s="79" t="s">
        <v>90</v>
      </c>
      <c r="U234" s="79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79">
        <v>2017</v>
      </c>
      <c r="C235" s="79"/>
      <c r="D235" s="79"/>
      <c r="E235" s="80" t="s">
        <v>100</v>
      </c>
      <c r="F235" s="80" t="s">
        <v>10</v>
      </c>
      <c r="G235" s="80" t="s">
        <v>10</v>
      </c>
      <c r="H235" s="81">
        <v>43027</v>
      </c>
      <c r="I235" s="82">
        <v>18191.89</v>
      </c>
      <c r="J235" s="82">
        <v>2728.78</v>
      </c>
      <c r="K235" s="82">
        <v>15463.11</v>
      </c>
      <c r="N235" s="3" t="s">
        <v>75</v>
      </c>
      <c r="O235" s="79">
        <v>57</v>
      </c>
      <c r="P235" s="83">
        <v>624.71</v>
      </c>
      <c r="Q235" s="80" t="s">
        <v>11</v>
      </c>
      <c r="R235" s="80" t="s">
        <v>10</v>
      </c>
      <c r="S235" s="80" t="s">
        <v>10</v>
      </c>
      <c r="T235" s="79" t="s">
        <v>92</v>
      </c>
      <c r="U235" s="79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79">
        <v>2017</v>
      </c>
      <c r="C236" s="79"/>
      <c r="D236" s="79"/>
      <c r="E236" s="80" t="s">
        <v>100</v>
      </c>
      <c r="F236" s="80" t="s">
        <v>10</v>
      </c>
      <c r="G236" s="80" t="s">
        <v>82</v>
      </c>
      <c r="H236" s="81">
        <v>44679</v>
      </c>
      <c r="I236" s="82">
        <v>33651.480000000003</v>
      </c>
      <c r="J236" s="82">
        <v>32105.17</v>
      </c>
      <c r="K236" s="82">
        <v>1546.31</v>
      </c>
      <c r="N236" s="3" t="s">
        <v>75</v>
      </c>
      <c r="O236" s="79">
        <v>57</v>
      </c>
      <c r="P236" s="83">
        <v>399.41</v>
      </c>
      <c r="Q236" s="80" t="s">
        <v>86</v>
      </c>
      <c r="R236" s="80" t="s">
        <v>10</v>
      </c>
      <c r="S236" s="80" t="s">
        <v>82</v>
      </c>
      <c r="T236" s="79" t="s">
        <v>92</v>
      </c>
      <c r="U236" s="79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79">
        <v>2020</v>
      </c>
      <c r="C237" s="79">
        <v>5</v>
      </c>
      <c r="D237" s="79"/>
      <c r="E237" s="80" t="s">
        <v>83</v>
      </c>
      <c r="F237" s="80" t="s">
        <v>10</v>
      </c>
      <c r="G237" s="80" t="s">
        <v>10</v>
      </c>
      <c r="H237" s="81">
        <v>44005</v>
      </c>
      <c r="I237" s="82">
        <v>32749.24</v>
      </c>
      <c r="J237" s="82">
        <v>4912.3900000000003</v>
      </c>
      <c r="K237" s="82">
        <v>27836.85</v>
      </c>
      <c r="N237" s="3" t="s">
        <v>75</v>
      </c>
      <c r="O237" s="79">
        <v>58</v>
      </c>
      <c r="P237" s="83">
        <v>99.74</v>
      </c>
      <c r="Q237" s="80" t="s">
        <v>81</v>
      </c>
      <c r="R237" s="80" t="s">
        <v>10</v>
      </c>
      <c r="S237" s="80" t="s">
        <v>10</v>
      </c>
      <c r="T237" s="79" t="s">
        <v>88</v>
      </c>
      <c r="U237" s="79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79">
        <v>2020</v>
      </c>
      <c r="C238" s="79">
        <v>5</v>
      </c>
      <c r="D238" s="79"/>
      <c r="E238" s="80" t="s">
        <v>83</v>
      </c>
      <c r="F238" s="80" t="s">
        <v>10</v>
      </c>
      <c r="G238" s="80" t="s">
        <v>82</v>
      </c>
      <c r="H238" s="81">
        <v>44679</v>
      </c>
      <c r="I238" s="82">
        <v>23496.27</v>
      </c>
      <c r="J238" s="82">
        <v>20712.59</v>
      </c>
      <c r="K238" s="82">
        <v>2783.68</v>
      </c>
      <c r="N238" s="3" t="s">
        <v>75</v>
      </c>
      <c r="O238" s="79">
        <v>58</v>
      </c>
      <c r="P238" s="83">
        <v>87.43</v>
      </c>
      <c r="Q238" s="80" t="s">
        <v>83</v>
      </c>
      <c r="R238" s="80" t="s">
        <v>10</v>
      </c>
      <c r="S238" s="80" t="s">
        <v>10</v>
      </c>
      <c r="T238" s="79" t="s">
        <v>90</v>
      </c>
      <c r="U238" s="79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79">
        <v>58</v>
      </c>
      <c r="P239" s="83">
        <v>633.14</v>
      </c>
      <c r="Q239" s="80" t="s">
        <v>11</v>
      </c>
      <c r="R239" s="80" t="s">
        <v>10</v>
      </c>
      <c r="S239" s="80" t="s">
        <v>10</v>
      </c>
      <c r="T239" s="79" t="s">
        <v>92</v>
      </c>
      <c r="U239" s="79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0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79">
        <v>58</v>
      </c>
      <c r="P240" s="83">
        <v>404.8</v>
      </c>
      <c r="Q240" s="80" t="s">
        <v>86</v>
      </c>
      <c r="R240" s="80" t="s">
        <v>10</v>
      </c>
      <c r="S240" s="80" t="s">
        <v>82</v>
      </c>
      <c r="T240" s="79" t="s">
        <v>92</v>
      </c>
      <c r="U240" s="79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4" t="s">
        <v>0</v>
      </c>
      <c r="C241" s="84" t="s">
        <v>1</v>
      </c>
      <c r="D241" s="84" t="s">
        <v>2</v>
      </c>
      <c r="E241" s="84" t="s">
        <v>3</v>
      </c>
      <c r="F241" s="84" t="s">
        <v>4</v>
      </c>
      <c r="G241" s="84" t="s">
        <v>5</v>
      </c>
      <c r="H241" s="84" t="s">
        <v>6</v>
      </c>
      <c r="I241" s="84" t="s">
        <v>7</v>
      </c>
      <c r="J241" s="84" t="s">
        <v>8</v>
      </c>
      <c r="K241" s="84" t="s">
        <v>9</v>
      </c>
      <c r="N241" s="3" t="s">
        <v>75</v>
      </c>
      <c r="O241" s="79">
        <v>59</v>
      </c>
      <c r="P241" s="83">
        <v>101.09</v>
      </c>
      <c r="Q241" s="80" t="s">
        <v>81</v>
      </c>
      <c r="R241" s="80" t="s">
        <v>10</v>
      </c>
      <c r="S241" s="80" t="s">
        <v>10</v>
      </c>
      <c r="T241" s="79" t="s">
        <v>88</v>
      </c>
      <c r="U241" s="79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4">
        <v>2012</v>
      </c>
      <c r="C242" s="74">
        <v>10</v>
      </c>
      <c r="D242" s="74"/>
      <c r="E242" s="75" t="s">
        <v>86</v>
      </c>
      <c r="F242" s="75" t="s">
        <v>10</v>
      </c>
      <c r="G242" s="75" t="s">
        <v>10</v>
      </c>
      <c r="H242" s="76">
        <v>41225</v>
      </c>
      <c r="I242" s="78">
        <v>701.49</v>
      </c>
      <c r="J242" s="78">
        <v>105.22</v>
      </c>
      <c r="K242" s="78">
        <v>596.27</v>
      </c>
      <c r="N242" s="3" t="s">
        <v>75</v>
      </c>
      <c r="O242" s="79">
        <v>59</v>
      </c>
      <c r="P242" s="83">
        <v>88.61</v>
      </c>
      <c r="Q242" s="80" t="s">
        <v>83</v>
      </c>
      <c r="R242" s="80" t="s">
        <v>10</v>
      </c>
      <c r="S242" s="80" t="s">
        <v>10</v>
      </c>
      <c r="T242" s="79" t="s">
        <v>90</v>
      </c>
      <c r="U242" s="79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79">
        <v>2012</v>
      </c>
      <c r="C243" s="79">
        <v>10</v>
      </c>
      <c r="D243" s="79"/>
      <c r="E243" s="80" t="s">
        <v>86</v>
      </c>
      <c r="F243" s="80" t="s">
        <v>10</v>
      </c>
      <c r="G243" s="80" t="s">
        <v>82</v>
      </c>
      <c r="H243" s="81">
        <v>44679</v>
      </c>
      <c r="I243" s="82">
        <v>2544.17</v>
      </c>
      <c r="J243" s="82">
        <v>2484.54</v>
      </c>
      <c r="K243" s="83">
        <v>59.63</v>
      </c>
      <c r="N243" s="3" t="s">
        <v>75</v>
      </c>
      <c r="O243" s="79">
        <v>59</v>
      </c>
      <c r="P243" s="83">
        <v>641.69000000000005</v>
      </c>
      <c r="Q243" s="80" t="s">
        <v>11</v>
      </c>
      <c r="R243" s="80" t="s">
        <v>10</v>
      </c>
      <c r="S243" s="80" t="s">
        <v>10</v>
      </c>
      <c r="T243" s="79" t="s">
        <v>92</v>
      </c>
      <c r="U243" s="79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79">
        <v>2012</v>
      </c>
      <c r="C244" s="79">
        <v>12</v>
      </c>
      <c r="D244" s="79"/>
      <c r="E244" s="80" t="s">
        <v>11</v>
      </c>
      <c r="F244" s="80" t="s">
        <v>10</v>
      </c>
      <c r="G244" s="80" t="s">
        <v>10</v>
      </c>
      <c r="H244" s="81">
        <v>41284</v>
      </c>
      <c r="I244" s="82">
        <v>10619.04</v>
      </c>
      <c r="J244" s="82">
        <v>1592.86</v>
      </c>
      <c r="K244" s="82">
        <v>9026.18</v>
      </c>
      <c r="N244" s="3" t="s">
        <v>75</v>
      </c>
      <c r="O244" s="79">
        <v>59</v>
      </c>
      <c r="P244" s="83">
        <v>410.27</v>
      </c>
      <c r="Q244" s="80" t="s">
        <v>86</v>
      </c>
      <c r="R244" s="80" t="s">
        <v>10</v>
      </c>
      <c r="S244" s="80" t="s">
        <v>82</v>
      </c>
      <c r="T244" s="79" t="s">
        <v>92</v>
      </c>
      <c r="U244" s="79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79">
        <v>2012</v>
      </c>
      <c r="C245" s="79">
        <v>12</v>
      </c>
      <c r="D245" s="79"/>
      <c r="E245" s="80" t="s">
        <v>11</v>
      </c>
      <c r="F245" s="80" t="s">
        <v>10</v>
      </c>
      <c r="G245" s="80" t="s">
        <v>82</v>
      </c>
      <c r="H245" s="81">
        <v>44679</v>
      </c>
      <c r="I245" s="82">
        <v>37897.300000000003</v>
      </c>
      <c r="J245" s="82">
        <v>36994.68</v>
      </c>
      <c r="K245" s="83">
        <v>902.62</v>
      </c>
      <c r="N245" s="3" t="s">
        <v>75</v>
      </c>
      <c r="O245" s="79">
        <v>60</v>
      </c>
      <c r="P245" s="83">
        <v>102.45</v>
      </c>
      <c r="Q245" s="80" t="s">
        <v>81</v>
      </c>
      <c r="R245" s="80" t="s">
        <v>10</v>
      </c>
      <c r="S245" s="80" t="s">
        <v>10</v>
      </c>
      <c r="T245" s="79" t="s">
        <v>88</v>
      </c>
      <c r="U245" s="79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79">
        <v>2013</v>
      </c>
      <c r="C246" s="79">
        <v>1</v>
      </c>
      <c r="D246" s="79"/>
      <c r="E246" s="80" t="s">
        <v>86</v>
      </c>
      <c r="F246" s="80" t="s">
        <v>10</v>
      </c>
      <c r="G246" s="80" t="s">
        <v>10</v>
      </c>
      <c r="H246" s="81">
        <v>41319</v>
      </c>
      <c r="I246" s="82">
        <v>10520.72</v>
      </c>
      <c r="J246" s="82">
        <v>1578.11</v>
      </c>
      <c r="K246" s="82">
        <v>8942.61</v>
      </c>
      <c r="N246" s="3" t="s">
        <v>75</v>
      </c>
      <c r="O246" s="79">
        <v>60</v>
      </c>
      <c r="P246" s="83">
        <v>89.81</v>
      </c>
      <c r="Q246" s="80" t="s">
        <v>83</v>
      </c>
      <c r="R246" s="80" t="s">
        <v>10</v>
      </c>
      <c r="S246" s="80" t="s">
        <v>10</v>
      </c>
      <c r="T246" s="79" t="s">
        <v>90</v>
      </c>
      <c r="U246" s="79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79">
        <v>2013</v>
      </c>
      <c r="C247" s="79">
        <v>1</v>
      </c>
      <c r="D247" s="79"/>
      <c r="E247" s="80" t="s">
        <v>86</v>
      </c>
      <c r="F247" s="80" t="s">
        <v>10</v>
      </c>
      <c r="G247" s="80" t="s">
        <v>82</v>
      </c>
      <c r="H247" s="81">
        <v>44679</v>
      </c>
      <c r="I247" s="82">
        <v>37188.71</v>
      </c>
      <c r="J247" s="82">
        <v>36294.449999999997</v>
      </c>
      <c r="K247" s="83">
        <v>894.26</v>
      </c>
      <c r="N247" s="3" t="s">
        <v>75</v>
      </c>
      <c r="O247" s="79">
        <v>60</v>
      </c>
      <c r="P247" s="83">
        <v>650.36</v>
      </c>
      <c r="Q247" s="80" t="s">
        <v>11</v>
      </c>
      <c r="R247" s="80" t="s">
        <v>10</v>
      </c>
      <c r="S247" s="80" t="s">
        <v>10</v>
      </c>
      <c r="T247" s="79" t="s">
        <v>92</v>
      </c>
      <c r="U247" s="79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79">
        <v>2013</v>
      </c>
      <c r="C248" s="79">
        <v>1</v>
      </c>
      <c r="D248" s="79"/>
      <c r="E248" s="80" t="s">
        <v>11</v>
      </c>
      <c r="F248" s="80" t="s">
        <v>10</v>
      </c>
      <c r="G248" s="80" t="s">
        <v>10</v>
      </c>
      <c r="H248" s="81">
        <v>41319</v>
      </c>
      <c r="I248" s="82">
        <v>9289.19</v>
      </c>
      <c r="J248" s="82">
        <v>1393.38</v>
      </c>
      <c r="K248" s="82">
        <v>7895.81</v>
      </c>
      <c r="N248" s="3" t="s">
        <v>75</v>
      </c>
      <c r="O248" s="79">
        <v>60</v>
      </c>
      <c r="P248" s="83">
        <v>415.81</v>
      </c>
      <c r="Q248" s="80" t="s">
        <v>86</v>
      </c>
      <c r="R248" s="80" t="s">
        <v>10</v>
      </c>
      <c r="S248" s="80" t="s">
        <v>82</v>
      </c>
      <c r="T248" s="79" t="s">
        <v>92</v>
      </c>
      <c r="U248" s="79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79">
        <v>2013</v>
      </c>
      <c r="C249" s="79">
        <v>1</v>
      </c>
      <c r="D249" s="79"/>
      <c r="E249" s="80" t="s">
        <v>11</v>
      </c>
      <c r="F249" s="80" t="s">
        <v>10</v>
      </c>
      <c r="G249" s="80" t="s">
        <v>82</v>
      </c>
      <c r="H249" s="81">
        <v>44679</v>
      </c>
      <c r="I249" s="82">
        <v>32835.49</v>
      </c>
      <c r="J249" s="82">
        <v>32045.91</v>
      </c>
      <c r="K249" s="83">
        <v>789.58</v>
      </c>
      <c r="N249" s="3" t="s">
        <v>75</v>
      </c>
      <c r="O249" s="79">
        <v>61</v>
      </c>
      <c r="P249" s="83">
        <v>103.83</v>
      </c>
      <c r="Q249" s="80" t="s">
        <v>81</v>
      </c>
      <c r="R249" s="80" t="s">
        <v>10</v>
      </c>
      <c r="S249" s="80" t="s">
        <v>10</v>
      </c>
      <c r="T249" s="79" t="s">
        <v>88</v>
      </c>
      <c r="U249" s="79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79">
        <v>61</v>
      </c>
      <c r="P250" s="83">
        <v>91.02</v>
      </c>
      <c r="Q250" s="80" t="s">
        <v>83</v>
      </c>
      <c r="R250" s="80" t="s">
        <v>10</v>
      </c>
      <c r="S250" s="80" t="s">
        <v>10</v>
      </c>
      <c r="T250" s="79" t="s">
        <v>90</v>
      </c>
      <c r="U250" s="79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A251" s="3" t="s">
        <v>154</v>
      </c>
      <c r="B251" s="219" t="s">
        <v>80</v>
      </c>
      <c r="C251"/>
      <c r="D251"/>
      <c r="E251"/>
      <c r="F251"/>
      <c r="G251"/>
      <c r="H251"/>
      <c r="I251"/>
      <c r="J251"/>
      <c r="K251"/>
      <c r="N251" s="3" t="s">
        <v>75</v>
      </c>
      <c r="O251" s="79">
        <v>61</v>
      </c>
      <c r="P251" s="83">
        <v>659.14</v>
      </c>
      <c r="Q251" s="80" t="s">
        <v>11</v>
      </c>
      <c r="R251" s="80" t="s">
        <v>10</v>
      </c>
      <c r="S251" s="80" t="s">
        <v>10</v>
      </c>
      <c r="T251" s="79" t="s">
        <v>92</v>
      </c>
      <c r="U251" s="79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A252" s="3" t="s">
        <v>154</v>
      </c>
      <c r="B252" s="84" t="s">
        <v>0</v>
      </c>
      <c r="C252" s="84" t="s">
        <v>1</v>
      </c>
      <c r="D252" s="84" t="s">
        <v>2</v>
      </c>
      <c r="E252" s="84" t="s">
        <v>3</v>
      </c>
      <c r="F252" s="84" t="s">
        <v>4</v>
      </c>
      <c r="G252" s="84" t="s">
        <v>5</v>
      </c>
      <c r="H252" s="84" t="s">
        <v>6</v>
      </c>
      <c r="I252" s="84" t="s">
        <v>7</v>
      </c>
      <c r="J252" s="84" t="s">
        <v>8</v>
      </c>
      <c r="K252" s="84" t="s">
        <v>9</v>
      </c>
      <c r="N252" s="3" t="s">
        <v>75</v>
      </c>
      <c r="O252" s="79">
        <v>61</v>
      </c>
      <c r="P252" s="83">
        <v>421.42</v>
      </c>
      <c r="Q252" s="80" t="s">
        <v>86</v>
      </c>
      <c r="R252" s="80" t="s">
        <v>10</v>
      </c>
      <c r="S252" s="80" t="s">
        <v>82</v>
      </c>
      <c r="T252" s="79" t="s">
        <v>92</v>
      </c>
      <c r="U252" s="79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A253" s="3" t="s">
        <v>154</v>
      </c>
      <c r="B253" s="74">
        <v>2022</v>
      </c>
      <c r="C253" s="74"/>
      <c r="D253" s="74"/>
      <c r="E253" s="75" t="s">
        <v>81</v>
      </c>
      <c r="F253" s="75" t="s">
        <v>10</v>
      </c>
      <c r="G253" s="75" t="s">
        <v>10</v>
      </c>
      <c r="H253" s="76">
        <v>45091</v>
      </c>
      <c r="I253" s="77">
        <v>775685</v>
      </c>
      <c r="J253" s="78">
        <v>0</v>
      </c>
      <c r="K253" s="77">
        <v>775685</v>
      </c>
      <c r="N253" s="3" t="s">
        <v>75</v>
      </c>
      <c r="O253" s="79">
        <v>62</v>
      </c>
      <c r="P253" s="83">
        <v>105.24</v>
      </c>
      <c r="Q253" s="80" t="s">
        <v>81</v>
      </c>
      <c r="R253" s="80" t="s">
        <v>10</v>
      </c>
      <c r="S253" s="80" t="s">
        <v>10</v>
      </c>
      <c r="T253" s="79" t="s">
        <v>88</v>
      </c>
      <c r="U253" s="79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A254" s="3" t="s">
        <v>154</v>
      </c>
      <c r="B254" s="79">
        <v>2022</v>
      </c>
      <c r="C254" s="79"/>
      <c r="D254" s="79"/>
      <c r="E254" s="80" t="s">
        <v>81</v>
      </c>
      <c r="F254" s="80" t="s">
        <v>10</v>
      </c>
      <c r="G254" s="80" t="s">
        <v>82</v>
      </c>
      <c r="H254" s="81">
        <v>45092</v>
      </c>
      <c r="I254" s="82">
        <v>1528.1</v>
      </c>
      <c r="J254" s="83">
        <v>0</v>
      </c>
      <c r="K254" s="82">
        <v>1528.1</v>
      </c>
      <c r="N254" s="3" t="s">
        <v>75</v>
      </c>
      <c r="O254" s="79">
        <v>62</v>
      </c>
      <c r="P254" s="83">
        <v>92.25</v>
      </c>
      <c r="Q254" s="80" t="s">
        <v>83</v>
      </c>
      <c r="R254" s="80" t="s">
        <v>10</v>
      </c>
      <c r="S254" s="80" t="s">
        <v>10</v>
      </c>
      <c r="T254" s="79" t="s">
        <v>90</v>
      </c>
      <c r="U254" s="79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79">
        <v>62</v>
      </c>
      <c r="P255" s="83">
        <v>668.03</v>
      </c>
      <c r="Q255" s="80" t="s">
        <v>11</v>
      </c>
      <c r="R255" s="80" t="s">
        <v>10</v>
      </c>
      <c r="S255" s="80" t="s">
        <v>10</v>
      </c>
      <c r="T255" s="79" t="s">
        <v>92</v>
      </c>
      <c r="U255" s="79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79">
        <v>62</v>
      </c>
      <c r="P256" s="83">
        <v>252.86</v>
      </c>
      <c r="Q256" s="80" t="s">
        <v>86</v>
      </c>
      <c r="R256" s="80" t="s">
        <v>10</v>
      </c>
      <c r="S256" s="80" t="s">
        <v>82</v>
      </c>
      <c r="T256" s="79" t="s">
        <v>92</v>
      </c>
      <c r="U256" s="79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79">
        <v>62</v>
      </c>
      <c r="P257" s="83">
        <v>174.25</v>
      </c>
      <c r="Q257" s="80" t="s">
        <v>86</v>
      </c>
      <c r="R257" s="80" t="s">
        <v>10</v>
      </c>
      <c r="S257" s="80" t="s">
        <v>10</v>
      </c>
      <c r="T257" s="79" t="s">
        <v>93</v>
      </c>
      <c r="U257" s="79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79">
        <v>63</v>
      </c>
      <c r="P258" s="83">
        <v>106.66</v>
      </c>
      <c r="Q258" s="80" t="s">
        <v>81</v>
      </c>
      <c r="R258" s="80" t="s">
        <v>10</v>
      </c>
      <c r="S258" s="80" t="s">
        <v>10</v>
      </c>
      <c r="T258" s="79" t="s">
        <v>88</v>
      </c>
      <c r="U258" s="79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79">
        <v>63</v>
      </c>
      <c r="P259" s="83">
        <v>93.49</v>
      </c>
      <c r="Q259" s="80" t="s">
        <v>83</v>
      </c>
      <c r="R259" s="80" t="s">
        <v>10</v>
      </c>
      <c r="S259" s="80" t="s">
        <v>10</v>
      </c>
      <c r="T259" s="79" t="s">
        <v>90</v>
      </c>
      <c r="U259" s="79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79">
        <v>63</v>
      </c>
      <c r="P260" s="83">
        <v>677.05</v>
      </c>
      <c r="Q260" s="80" t="s">
        <v>11</v>
      </c>
      <c r="R260" s="80" t="s">
        <v>10</v>
      </c>
      <c r="S260" s="80" t="s">
        <v>10</v>
      </c>
      <c r="T260" s="79" t="s">
        <v>92</v>
      </c>
      <c r="U260" s="79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79">
        <v>63</v>
      </c>
      <c r="P261" s="83">
        <v>432.87</v>
      </c>
      <c r="Q261" s="80" t="s">
        <v>86</v>
      </c>
      <c r="R261" s="80" t="s">
        <v>10</v>
      </c>
      <c r="S261" s="80" t="s">
        <v>10</v>
      </c>
      <c r="T261" s="79" t="s">
        <v>93</v>
      </c>
      <c r="U261" s="79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79">
        <v>64</v>
      </c>
      <c r="P262" s="83">
        <v>108.1</v>
      </c>
      <c r="Q262" s="80" t="s">
        <v>81</v>
      </c>
      <c r="R262" s="80" t="s">
        <v>10</v>
      </c>
      <c r="S262" s="80" t="s">
        <v>10</v>
      </c>
      <c r="T262" s="79" t="s">
        <v>88</v>
      </c>
      <c r="U262" s="79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79">
        <v>64</v>
      </c>
      <c r="P263" s="83">
        <v>94.75</v>
      </c>
      <c r="Q263" s="80" t="s">
        <v>83</v>
      </c>
      <c r="R263" s="80" t="s">
        <v>10</v>
      </c>
      <c r="S263" s="80" t="s">
        <v>10</v>
      </c>
      <c r="T263" s="79" t="s">
        <v>90</v>
      </c>
      <c r="U263" s="79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29.25" thickBot="1">
      <c r="N264" s="3" t="s">
        <v>75</v>
      </c>
      <c r="O264" s="79">
        <v>64</v>
      </c>
      <c r="P264" s="83">
        <v>686.19</v>
      </c>
      <c r="Q264" s="80" t="s">
        <v>11</v>
      </c>
      <c r="R264" s="80" t="s">
        <v>10</v>
      </c>
      <c r="S264" s="80" t="s">
        <v>10</v>
      </c>
      <c r="T264" s="79" t="s">
        <v>92</v>
      </c>
      <c r="U264" s="79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29.25" thickBot="1">
      <c r="N265" s="3" t="s">
        <v>75</v>
      </c>
      <c r="O265" s="79">
        <v>64</v>
      </c>
      <c r="P265" s="83">
        <v>438.72</v>
      </c>
      <c r="Q265" s="80" t="s">
        <v>86</v>
      </c>
      <c r="R265" s="80" t="s">
        <v>10</v>
      </c>
      <c r="S265" s="80" t="s">
        <v>10</v>
      </c>
      <c r="T265" s="79" t="s">
        <v>93</v>
      </c>
      <c r="U265" s="79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29.25" thickBot="1">
      <c r="N266" s="3" t="s">
        <v>75</v>
      </c>
      <c r="O266" s="79">
        <v>65</v>
      </c>
      <c r="P266" s="83">
        <v>109.56</v>
      </c>
      <c r="Q266" s="80" t="s">
        <v>81</v>
      </c>
      <c r="R266" s="80" t="s">
        <v>10</v>
      </c>
      <c r="S266" s="80" t="s">
        <v>10</v>
      </c>
      <c r="T266" s="79" t="s">
        <v>88</v>
      </c>
      <c r="U266" s="79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29.25" thickBot="1">
      <c r="N267" s="3" t="s">
        <v>75</v>
      </c>
      <c r="O267" s="79">
        <v>65</v>
      </c>
      <c r="P267" s="83">
        <v>96.03</v>
      </c>
      <c r="Q267" s="80" t="s">
        <v>83</v>
      </c>
      <c r="R267" s="80" t="s">
        <v>10</v>
      </c>
      <c r="S267" s="80" t="s">
        <v>10</v>
      </c>
      <c r="T267" s="79" t="s">
        <v>90</v>
      </c>
      <c r="U267" s="79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79">
        <v>65</v>
      </c>
      <c r="P268" s="83">
        <v>40.31</v>
      </c>
      <c r="Q268" s="80" t="s">
        <v>11</v>
      </c>
      <c r="R268" s="80" t="s">
        <v>10</v>
      </c>
      <c r="S268" s="80" t="s">
        <v>10</v>
      </c>
      <c r="T268" s="79" t="s">
        <v>92</v>
      </c>
      <c r="U268" s="79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79">
        <v>65</v>
      </c>
      <c r="P269" s="83">
        <v>655.15</v>
      </c>
      <c r="Q269" s="80" t="s">
        <v>11</v>
      </c>
      <c r="R269" s="80" t="s">
        <v>10</v>
      </c>
      <c r="S269" s="80" t="s">
        <v>82</v>
      </c>
      <c r="T269" s="79" t="s">
        <v>92</v>
      </c>
      <c r="U269" s="79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79">
        <v>65</v>
      </c>
      <c r="P270" s="83">
        <v>444.64</v>
      </c>
      <c r="Q270" s="80" t="s">
        <v>86</v>
      </c>
      <c r="R270" s="80" t="s">
        <v>10</v>
      </c>
      <c r="S270" s="80" t="s">
        <v>10</v>
      </c>
      <c r="T270" s="79" t="s">
        <v>93</v>
      </c>
      <c r="U270" s="79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79">
        <v>66</v>
      </c>
      <c r="P271" s="83">
        <v>111.03</v>
      </c>
      <c r="Q271" s="80" t="s">
        <v>81</v>
      </c>
      <c r="R271" s="80" t="s">
        <v>10</v>
      </c>
      <c r="S271" s="80" t="s">
        <v>10</v>
      </c>
      <c r="T271" s="79" t="s">
        <v>88</v>
      </c>
      <c r="U271" s="79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79">
        <v>66</v>
      </c>
      <c r="P272" s="83">
        <v>97.33</v>
      </c>
      <c r="Q272" s="80" t="s">
        <v>83</v>
      </c>
      <c r="R272" s="80" t="s">
        <v>10</v>
      </c>
      <c r="S272" s="80" t="s">
        <v>10</v>
      </c>
      <c r="T272" s="79" t="s">
        <v>90</v>
      </c>
      <c r="U272" s="79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79">
        <v>66</v>
      </c>
      <c r="P273" s="83">
        <v>704.84</v>
      </c>
      <c r="Q273" s="80" t="s">
        <v>11</v>
      </c>
      <c r="R273" s="80" t="s">
        <v>10</v>
      </c>
      <c r="S273" s="80" t="s">
        <v>82</v>
      </c>
      <c r="T273" s="79" t="s">
        <v>92</v>
      </c>
      <c r="U273" s="79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79">
        <v>66</v>
      </c>
      <c r="P274" s="83">
        <v>450.64</v>
      </c>
      <c r="Q274" s="80" t="s">
        <v>86</v>
      </c>
      <c r="R274" s="80" t="s">
        <v>10</v>
      </c>
      <c r="S274" s="80" t="s">
        <v>10</v>
      </c>
      <c r="T274" s="79" t="s">
        <v>93</v>
      </c>
      <c r="U274" s="79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79">
        <v>67</v>
      </c>
      <c r="P275" s="83">
        <v>112.53</v>
      </c>
      <c r="Q275" s="80" t="s">
        <v>81</v>
      </c>
      <c r="R275" s="80" t="s">
        <v>10</v>
      </c>
      <c r="S275" s="80" t="s">
        <v>10</v>
      </c>
      <c r="T275" s="79" t="s">
        <v>88</v>
      </c>
      <c r="U275" s="79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79">
        <v>67</v>
      </c>
      <c r="P276" s="83">
        <v>98.64</v>
      </c>
      <c r="Q276" s="80" t="s">
        <v>83</v>
      </c>
      <c r="R276" s="80" t="s">
        <v>10</v>
      </c>
      <c r="S276" s="80" t="s">
        <v>10</v>
      </c>
      <c r="T276" s="79" t="s">
        <v>90</v>
      </c>
      <c r="U276" s="79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79">
        <v>67</v>
      </c>
      <c r="P277" s="83">
        <v>714.36</v>
      </c>
      <c r="Q277" s="80" t="s">
        <v>11</v>
      </c>
      <c r="R277" s="80" t="s">
        <v>10</v>
      </c>
      <c r="S277" s="80" t="s">
        <v>82</v>
      </c>
      <c r="T277" s="79" t="s">
        <v>92</v>
      </c>
      <c r="U277" s="79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79">
        <v>67</v>
      </c>
      <c r="P278" s="83">
        <v>456.73</v>
      </c>
      <c r="Q278" s="80" t="s">
        <v>86</v>
      </c>
      <c r="R278" s="80" t="s">
        <v>10</v>
      </c>
      <c r="S278" s="80" t="s">
        <v>10</v>
      </c>
      <c r="T278" s="79" t="s">
        <v>93</v>
      </c>
      <c r="U278" s="79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79">
        <v>68</v>
      </c>
      <c r="P279" s="83">
        <v>114.05</v>
      </c>
      <c r="Q279" s="80" t="s">
        <v>81</v>
      </c>
      <c r="R279" s="80" t="s">
        <v>10</v>
      </c>
      <c r="S279" s="80" t="s">
        <v>10</v>
      </c>
      <c r="T279" s="79" t="s">
        <v>88</v>
      </c>
      <c r="U279" s="79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79">
        <v>68</v>
      </c>
      <c r="P280" s="83">
        <v>99.98</v>
      </c>
      <c r="Q280" s="80" t="s">
        <v>83</v>
      </c>
      <c r="R280" s="80" t="s">
        <v>10</v>
      </c>
      <c r="S280" s="80" t="s">
        <v>10</v>
      </c>
      <c r="T280" s="79" t="s">
        <v>90</v>
      </c>
      <c r="U280" s="79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79">
        <v>68</v>
      </c>
      <c r="P281" s="83">
        <v>724.01</v>
      </c>
      <c r="Q281" s="80" t="s">
        <v>11</v>
      </c>
      <c r="R281" s="80" t="s">
        <v>10</v>
      </c>
      <c r="S281" s="80" t="s">
        <v>82</v>
      </c>
      <c r="T281" s="79" t="s">
        <v>92</v>
      </c>
      <c r="U281" s="79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79">
        <v>68</v>
      </c>
      <c r="P282" s="83">
        <v>462.89</v>
      </c>
      <c r="Q282" s="80" t="s">
        <v>86</v>
      </c>
      <c r="R282" s="80" t="s">
        <v>10</v>
      </c>
      <c r="S282" s="80" t="s">
        <v>10</v>
      </c>
      <c r="T282" s="79" t="s">
        <v>93</v>
      </c>
      <c r="U282" s="79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79">
        <v>69</v>
      </c>
      <c r="P283" s="83">
        <v>115.59</v>
      </c>
      <c r="Q283" s="80" t="s">
        <v>81</v>
      </c>
      <c r="R283" s="80" t="s">
        <v>10</v>
      </c>
      <c r="S283" s="80" t="s">
        <v>10</v>
      </c>
      <c r="T283" s="79" t="s">
        <v>88</v>
      </c>
      <c r="U283" s="79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79">
        <v>69</v>
      </c>
      <c r="P284" s="83">
        <v>101.33</v>
      </c>
      <c r="Q284" s="80" t="s">
        <v>83</v>
      </c>
      <c r="R284" s="80" t="s">
        <v>10</v>
      </c>
      <c r="S284" s="80" t="s">
        <v>10</v>
      </c>
      <c r="T284" s="79" t="s">
        <v>90</v>
      </c>
      <c r="U284" s="79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79">
        <v>69</v>
      </c>
      <c r="P285" s="83">
        <v>733.78</v>
      </c>
      <c r="Q285" s="80" t="s">
        <v>11</v>
      </c>
      <c r="R285" s="80" t="s">
        <v>10</v>
      </c>
      <c r="S285" s="80" t="s">
        <v>82</v>
      </c>
      <c r="T285" s="79" t="s">
        <v>92</v>
      </c>
      <c r="U285" s="79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79">
        <v>69</v>
      </c>
      <c r="P286" s="83">
        <v>469.14</v>
      </c>
      <c r="Q286" s="80" t="s">
        <v>86</v>
      </c>
      <c r="R286" s="80" t="s">
        <v>10</v>
      </c>
      <c r="S286" s="80" t="s">
        <v>10</v>
      </c>
      <c r="T286" s="79" t="s">
        <v>93</v>
      </c>
      <c r="U286" s="79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79">
        <v>70</v>
      </c>
      <c r="P287" s="83">
        <v>117.15</v>
      </c>
      <c r="Q287" s="80" t="s">
        <v>81</v>
      </c>
      <c r="R287" s="80" t="s">
        <v>10</v>
      </c>
      <c r="S287" s="80" t="s">
        <v>10</v>
      </c>
      <c r="T287" s="79" t="s">
        <v>88</v>
      </c>
      <c r="U287" s="79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79">
        <v>70</v>
      </c>
      <c r="P288" s="83">
        <v>102.69</v>
      </c>
      <c r="Q288" s="80" t="s">
        <v>83</v>
      </c>
      <c r="R288" s="80" t="s">
        <v>10</v>
      </c>
      <c r="S288" s="80" t="s">
        <v>10</v>
      </c>
      <c r="T288" s="79" t="s">
        <v>90</v>
      </c>
      <c r="U288" s="79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79">
        <v>70</v>
      </c>
      <c r="P289" s="83">
        <v>743.69</v>
      </c>
      <c r="Q289" s="80" t="s">
        <v>11</v>
      </c>
      <c r="R289" s="80" t="s">
        <v>10</v>
      </c>
      <c r="S289" s="80" t="s">
        <v>82</v>
      </c>
      <c r="T289" s="79" t="s">
        <v>92</v>
      </c>
      <c r="U289" s="79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79">
        <v>70</v>
      </c>
      <c r="P290" s="83">
        <v>475.48</v>
      </c>
      <c r="Q290" s="80" t="s">
        <v>86</v>
      </c>
      <c r="R290" s="80" t="s">
        <v>10</v>
      </c>
      <c r="S290" s="80" t="s">
        <v>10</v>
      </c>
      <c r="T290" s="79" t="s">
        <v>93</v>
      </c>
      <c r="U290" s="79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79">
        <v>71</v>
      </c>
      <c r="P291" s="83">
        <v>118.73</v>
      </c>
      <c r="Q291" s="80" t="s">
        <v>81</v>
      </c>
      <c r="R291" s="80" t="s">
        <v>10</v>
      </c>
      <c r="S291" s="80" t="s">
        <v>10</v>
      </c>
      <c r="T291" s="79" t="s">
        <v>88</v>
      </c>
      <c r="U291" s="79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79">
        <v>71</v>
      </c>
      <c r="P292" s="83">
        <v>104.08</v>
      </c>
      <c r="Q292" s="80" t="s">
        <v>83</v>
      </c>
      <c r="R292" s="80" t="s">
        <v>10</v>
      </c>
      <c r="S292" s="80" t="s">
        <v>10</v>
      </c>
      <c r="T292" s="79" t="s">
        <v>90</v>
      </c>
      <c r="U292" s="79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79">
        <v>71</v>
      </c>
      <c r="P293" s="83">
        <v>95.32</v>
      </c>
      <c r="Q293" s="80" t="s">
        <v>11</v>
      </c>
      <c r="R293" s="80" t="s">
        <v>10</v>
      </c>
      <c r="S293" s="80" t="s">
        <v>82</v>
      </c>
      <c r="T293" s="79" t="s">
        <v>92</v>
      </c>
      <c r="U293" s="79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79">
        <v>71</v>
      </c>
      <c r="P294" s="83">
        <v>481.89</v>
      </c>
      <c r="Q294" s="80" t="s">
        <v>86</v>
      </c>
      <c r="R294" s="80" t="s">
        <v>10</v>
      </c>
      <c r="S294" s="80" t="s">
        <v>10</v>
      </c>
      <c r="T294" s="79" t="s">
        <v>93</v>
      </c>
      <c r="U294" s="79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79">
        <v>71</v>
      </c>
      <c r="P295" s="83">
        <v>658.4</v>
      </c>
      <c r="Q295" s="80" t="s">
        <v>11</v>
      </c>
      <c r="R295" s="80" t="s">
        <v>10</v>
      </c>
      <c r="S295" s="80" t="s">
        <v>10</v>
      </c>
      <c r="T295" s="79" t="s">
        <v>93</v>
      </c>
      <c r="U295" s="79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79">
        <v>72</v>
      </c>
      <c r="P296" s="83">
        <v>120.34</v>
      </c>
      <c r="Q296" s="80" t="s">
        <v>81</v>
      </c>
      <c r="R296" s="80" t="s">
        <v>10</v>
      </c>
      <c r="S296" s="80" t="s">
        <v>10</v>
      </c>
      <c r="T296" s="79" t="s">
        <v>88</v>
      </c>
      <c r="U296" s="79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79">
        <v>72</v>
      </c>
      <c r="P297" s="83">
        <v>105.49</v>
      </c>
      <c r="Q297" s="80" t="s">
        <v>83</v>
      </c>
      <c r="R297" s="80" t="s">
        <v>10</v>
      </c>
      <c r="S297" s="80" t="s">
        <v>10</v>
      </c>
      <c r="T297" s="79" t="s">
        <v>90</v>
      </c>
      <c r="U297" s="79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79">
        <v>72</v>
      </c>
      <c r="P298" s="83">
        <v>488.4</v>
      </c>
      <c r="Q298" s="80" t="s">
        <v>86</v>
      </c>
      <c r="R298" s="80" t="s">
        <v>10</v>
      </c>
      <c r="S298" s="80" t="s">
        <v>10</v>
      </c>
      <c r="T298" s="79" t="s">
        <v>93</v>
      </c>
      <c r="U298" s="79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79">
        <v>72</v>
      </c>
      <c r="P299" s="83">
        <v>763.9</v>
      </c>
      <c r="Q299" s="80" t="s">
        <v>11</v>
      </c>
      <c r="R299" s="80" t="s">
        <v>10</v>
      </c>
      <c r="S299" s="80" t="s">
        <v>10</v>
      </c>
      <c r="T299" s="79" t="s">
        <v>93</v>
      </c>
      <c r="U299" s="79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79">
        <v>73</v>
      </c>
      <c r="P300" s="83">
        <v>121.96</v>
      </c>
      <c r="Q300" s="80" t="s">
        <v>81</v>
      </c>
      <c r="R300" s="80" t="s">
        <v>10</v>
      </c>
      <c r="S300" s="80" t="s">
        <v>10</v>
      </c>
      <c r="T300" s="79" t="s">
        <v>88</v>
      </c>
      <c r="U300" s="79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79">
        <v>73</v>
      </c>
      <c r="P301" s="83">
        <v>106.91</v>
      </c>
      <c r="Q301" s="80" t="s">
        <v>83</v>
      </c>
      <c r="R301" s="80" t="s">
        <v>10</v>
      </c>
      <c r="S301" s="80" t="s">
        <v>10</v>
      </c>
      <c r="T301" s="79" t="s">
        <v>90</v>
      </c>
      <c r="U301" s="79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79">
        <v>73</v>
      </c>
      <c r="P302" s="83">
        <v>494.99</v>
      </c>
      <c r="Q302" s="80" t="s">
        <v>86</v>
      </c>
      <c r="R302" s="80" t="s">
        <v>10</v>
      </c>
      <c r="S302" s="80" t="s">
        <v>10</v>
      </c>
      <c r="T302" s="79" t="s">
        <v>93</v>
      </c>
      <c r="U302" s="79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79">
        <v>73</v>
      </c>
      <c r="P303" s="83">
        <v>774.21</v>
      </c>
      <c r="Q303" s="80" t="s">
        <v>11</v>
      </c>
      <c r="R303" s="80" t="s">
        <v>10</v>
      </c>
      <c r="S303" s="80" t="s">
        <v>10</v>
      </c>
      <c r="T303" s="79" t="s">
        <v>93</v>
      </c>
      <c r="U303" s="79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79">
        <v>74</v>
      </c>
      <c r="P304" s="83">
        <v>123.61</v>
      </c>
      <c r="Q304" s="80" t="s">
        <v>81</v>
      </c>
      <c r="R304" s="80" t="s">
        <v>10</v>
      </c>
      <c r="S304" s="80" t="s">
        <v>10</v>
      </c>
      <c r="T304" s="79" t="s">
        <v>88</v>
      </c>
      <c r="U304" s="79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79">
        <v>74</v>
      </c>
      <c r="P305" s="83">
        <v>108.35</v>
      </c>
      <c r="Q305" s="80" t="s">
        <v>83</v>
      </c>
      <c r="R305" s="80" t="s">
        <v>10</v>
      </c>
      <c r="S305" s="80" t="s">
        <v>10</v>
      </c>
      <c r="T305" s="79" t="s">
        <v>90</v>
      </c>
      <c r="U305" s="79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79">
        <v>74</v>
      </c>
      <c r="P306" s="83">
        <v>501.68</v>
      </c>
      <c r="Q306" s="80" t="s">
        <v>86</v>
      </c>
      <c r="R306" s="80" t="s">
        <v>10</v>
      </c>
      <c r="S306" s="80" t="s">
        <v>10</v>
      </c>
      <c r="T306" s="79" t="s">
        <v>93</v>
      </c>
      <c r="U306" s="79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79">
        <v>74</v>
      </c>
      <c r="P307" s="83">
        <v>784.66</v>
      </c>
      <c r="Q307" s="80" t="s">
        <v>11</v>
      </c>
      <c r="R307" s="80" t="s">
        <v>10</v>
      </c>
      <c r="S307" s="80" t="s">
        <v>10</v>
      </c>
      <c r="T307" s="79" t="s">
        <v>93</v>
      </c>
      <c r="U307" s="79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79">
        <v>75</v>
      </c>
      <c r="P308" s="83">
        <v>125.28</v>
      </c>
      <c r="Q308" s="80" t="s">
        <v>81</v>
      </c>
      <c r="R308" s="80" t="s">
        <v>10</v>
      </c>
      <c r="S308" s="80" t="s">
        <v>10</v>
      </c>
      <c r="T308" s="79" t="s">
        <v>88</v>
      </c>
      <c r="U308" s="79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79">
        <v>75</v>
      </c>
      <c r="P309" s="83">
        <v>109.82</v>
      </c>
      <c r="Q309" s="80" t="s">
        <v>83</v>
      </c>
      <c r="R309" s="80" t="s">
        <v>10</v>
      </c>
      <c r="S309" s="80" t="s">
        <v>10</v>
      </c>
      <c r="T309" s="79" t="s">
        <v>90</v>
      </c>
      <c r="U309" s="79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79">
        <v>75</v>
      </c>
      <c r="P310" s="83">
        <v>508.45</v>
      </c>
      <c r="Q310" s="80" t="s">
        <v>86</v>
      </c>
      <c r="R310" s="80" t="s">
        <v>10</v>
      </c>
      <c r="S310" s="80" t="s">
        <v>10</v>
      </c>
      <c r="T310" s="79" t="s">
        <v>93</v>
      </c>
      <c r="U310" s="79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79">
        <v>75</v>
      </c>
      <c r="P311" s="83">
        <v>795.26</v>
      </c>
      <c r="Q311" s="80" t="s">
        <v>11</v>
      </c>
      <c r="R311" s="80" t="s">
        <v>10</v>
      </c>
      <c r="S311" s="80" t="s">
        <v>10</v>
      </c>
      <c r="T311" s="79" t="s">
        <v>93</v>
      </c>
      <c r="U311" s="79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79">
        <v>76</v>
      </c>
      <c r="P312" s="83">
        <v>126.97</v>
      </c>
      <c r="Q312" s="80" t="s">
        <v>81</v>
      </c>
      <c r="R312" s="80" t="s">
        <v>10</v>
      </c>
      <c r="S312" s="80" t="s">
        <v>10</v>
      </c>
      <c r="T312" s="79" t="s">
        <v>88</v>
      </c>
      <c r="U312" s="79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79">
        <v>76</v>
      </c>
      <c r="P313" s="83">
        <v>111.3</v>
      </c>
      <c r="Q313" s="80" t="s">
        <v>83</v>
      </c>
      <c r="R313" s="80" t="s">
        <v>10</v>
      </c>
      <c r="S313" s="80" t="s">
        <v>10</v>
      </c>
      <c r="T313" s="79" t="s">
        <v>90</v>
      </c>
      <c r="U313" s="79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79">
        <v>76</v>
      </c>
      <c r="P314" s="83">
        <v>515.30999999999995</v>
      </c>
      <c r="Q314" s="80" t="s">
        <v>86</v>
      </c>
      <c r="R314" s="80" t="s">
        <v>10</v>
      </c>
      <c r="S314" s="80" t="s">
        <v>10</v>
      </c>
      <c r="T314" s="79" t="s">
        <v>93</v>
      </c>
      <c r="U314" s="79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79">
        <v>76</v>
      </c>
      <c r="P315" s="83">
        <v>805.99</v>
      </c>
      <c r="Q315" s="80" t="s">
        <v>11</v>
      </c>
      <c r="R315" s="80" t="s">
        <v>10</v>
      </c>
      <c r="S315" s="80" t="s">
        <v>10</v>
      </c>
      <c r="T315" s="79" t="s">
        <v>93</v>
      </c>
      <c r="U315" s="79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79">
        <v>77</v>
      </c>
      <c r="P316" s="83">
        <v>128.68</v>
      </c>
      <c r="Q316" s="80" t="s">
        <v>81</v>
      </c>
      <c r="R316" s="80" t="s">
        <v>10</v>
      </c>
      <c r="S316" s="80" t="s">
        <v>10</v>
      </c>
      <c r="T316" s="79" t="s">
        <v>88</v>
      </c>
      <c r="U316" s="79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79">
        <v>77</v>
      </c>
      <c r="P317" s="83">
        <v>112.8</v>
      </c>
      <c r="Q317" s="80" t="s">
        <v>83</v>
      </c>
      <c r="R317" s="80" t="s">
        <v>10</v>
      </c>
      <c r="S317" s="80" t="s">
        <v>10</v>
      </c>
      <c r="T317" s="79" t="s">
        <v>90</v>
      </c>
      <c r="U317" s="79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79">
        <v>77</v>
      </c>
      <c r="P318" s="83">
        <v>522.27</v>
      </c>
      <c r="Q318" s="80" t="s">
        <v>86</v>
      </c>
      <c r="R318" s="80" t="s">
        <v>10</v>
      </c>
      <c r="S318" s="80" t="s">
        <v>10</v>
      </c>
      <c r="T318" s="79" t="s">
        <v>93</v>
      </c>
      <c r="U318" s="79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79">
        <v>77</v>
      </c>
      <c r="P319" s="83">
        <v>816.87</v>
      </c>
      <c r="Q319" s="80" t="s">
        <v>11</v>
      </c>
      <c r="R319" s="80" t="s">
        <v>10</v>
      </c>
      <c r="S319" s="80" t="s">
        <v>10</v>
      </c>
      <c r="T319" s="79" t="s">
        <v>93</v>
      </c>
      <c r="U319" s="79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79">
        <v>78</v>
      </c>
      <c r="P320" s="83">
        <v>130.41999999999999</v>
      </c>
      <c r="Q320" s="80" t="s">
        <v>81</v>
      </c>
      <c r="R320" s="80" t="s">
        <v>10</v>
      </c>
      <c r="S320" s="80" t="s">
        <v>10</v>
      </c>
      <c r="T320" s="79" t="s">
        <v>88</v>
      </c>
      <c r="U320" s="79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79">
        <v>78</v>
      </c>
      <c r="P321" s="83">
        <v>114.32</v>
      </c>
      <c r="Q321" s="80" t="s">
        <v>83</v>
      </c>
      <c r="R321" s="80" t="s">
        <v>10</v>
      </c>
      <c r="S321" s="80" t="s">
        <v>10</v>
      </c>
      <c r="T321" s="79" t="s">
        <v>90</v>
      </c>
      <c r="U321" s="79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79">
        <v>78</v>
      </c>
      <c r="P322" s="83">
        <v>529.32000000000005</v>
      </c>
      <c r="Q322" s="80" t="s">
        <v>86</v>
      </c>
      <c r="R322" s="80" t="s">
        <v>10</v>
      </c>
      <c r="S322" s="80" t="s">
        <v>10</v>
      </c>
      <c r="T322" s="79" t="s">
        <v>93</v>
      </c>
      <c r="U322" s="79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79">
        <v>78</v>
      </c>
      <c r="P323" s="83">
        <v>827.9</v>
      </c>
      <c r="Q323" s="80" t="s">
        <v>11</v>
      </c>
      <c r="R323" s="80" t="s">
        <v>10</v>
      </c>
      <c r="S323" s="80" t="s">
        <v>10</v>
      </c>
      <c r="T323" s="79" t="s">
        <v>93</v>
      </c>
      <c r="U323" s="79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79">
        <v>79</v>
      </c>
      <c r="P324" s="83">
        <v>132.18</v>
      </c>
      <c r="Q324" s="80" t="s">
        <v>81</v>
      </c>
      <c r="R324" s="80" t="s">
        <v>10</v>
      </c>
      <c r="S324" s="80" t="s">
        <v>10</v>
      </c>
      <c r="T324" s="79" t="s">
        <v>88</v>
      </c>
      <c r="U324" s="79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79">
        <v>79</v>
      </c>
      <c r="P325" s="83">
        <v>115.87</v>
      </c>
      <c r="Q325" s="80" t="s">
        <v>83</v>
      </c>
      <c r="R325" s="80" t="s">
        <v>10</v>
      </c>
      <c r="S325" s="80" t="s">
        <v>10</v>
      </c>
      <c r="T325" s="79" t="s">
        <v>90</v>
      </c>
      <c r="U325" s="79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79">
        <v>79</v>
      </c>
      <c r="P326" s="83">
        <v>536.47</v>
      </c>
      <c r="Q326" s="80" t="s">
        <v>86</v>
      </c>
      <c r="R326" s="80" t="s">
        <v>10</v>
      </c>
      <c r="S326" s="80" t="s">
        <v>10</v>
      </c>
      <c r="T326" s="79" t="s">
        <v>93</v>
      </c>
      <c r="U326" s="79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79">
        <v>79</v>
      </c>
      <c r="P327" s="83">
        <v>839.08</v>
      </c>
      <c r="Q327" s="80" t="s">
        <v>11</v>
      </c>
      <c r="R327" s="80" t="s">
        <v>10</v>
      </c>
      <c r="S327" s="80" t="s">
        <v>10</v>
      </c>
      <c r="T327" s="79" t="s">
        <v>93</v>
      </c>
      <c r="U327" s="79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79">
        <v>80</v>
      </c>
      <c r="P328" s="83">
        <v>133.97</v>
      </c>
      <c r="Q328" s="80" t="s">
        <v>81</v>
      </c>
      <c r="R328" s="80" t="s">
        <v>10</v>
      </c>
      <c r="S328" s="80" t="s">
        <v>10</v>
      </c>
      <c r="T328" s="79" t="s">
        <v>88</v>
      </c>
      <c r="U328" s="79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79">
        <v>80</v>
      </c>
      <c r="P329" s="83">
        <v>117.43</v>
      </c>
      <c r="Q329" s="80" t="s">
        <v>83</v>
      </c>
      <c r="R329" s="80" t="s">
        <v>10</v>
      </c>
      <c r="S329" s="80" t="s">
        <v>10</v>
      </c>
      <c r="T329" s="79" t="s">
        <v>90</v>
      </c>
      <c r="U329" s="79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79">
        <v>80</v>
      </c>
      <c r="P330" s="83">
        <v>543.71</v>
      </c>
      <c r="Q330" s="80" t="s">
        <v>86</v>
      </c>
      <c r="R330" s="80" t="s">
        <v>10</v>
      </c>
      <c r="S330" s="80" t="s">
        <v>10</v>
      </c>
      <c r="T330" s="79" t="s">
        <v>93</v>
      </c>
      <c r="U330" s="79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79">
        <v>80</v>
      </c>
      <c r="P331" s="83">
        <v>850.4</v>
      </c>
      <c r="Q331" s="80" t="s">
        <v>11</v>
      </c>
      <c r="R331" s="80" t="s">
        <v>10</v>
      </c>
      <c r="S331" s="80" t="s">
        <v>10</v>
      </c>
      <c r="T331" s="79" t="s">
        <v>93</v>
      </c>
      <c r="U331" s="79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79">
        <v>81</v>
      </c>
      <c r="P332" s="83">
        <v>135.78</v>
      </c>
      <c r="Q332" s="80" t="s">
        <v>81</v>
      </c>
      <c r="R332" s="80" t="s">
        <v>10</v>
      </c>
      <c r="S332" s="80" t="s">
        <v>10</v>
      </c>
      <c r="T332" s="79" t="s">
        <v>88</v>
      </c>
      <c r="U332" s="79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79">
        <v>81</v>
      </c>
      <c r="P333" s="83">
        <v>119.02</v>
      </c>
      <c r="Q333" s="80" t="s">
        <v>83</v>
      </c>
      <c r="R333" s="80" t="s">
        <v>10</v>
      </c>
      <c r="S333" s="80" t="s">
        <v>10</v>
      </c>
      <c r="T333" s="79" t="s">
        <v>90</v>
      </c>
      <c r="U333" s="79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79">
        <v>81</v>
      </c>
      <c r="P334" s="83">
        <v>551.04999999999995</v>
      </c>
      <c r="Q334" s="80" t="s">
        <v>86</v>
      </c>
      <c r="R334" s="80" t="s">
        <v>10</v>
      </c>
      <c r="S334" s="80" t="s">
        <v>10</v>
      </c>
      <c r="T334" s="79" t="s">
        <v>93</v>
      </c>
      <c r="U334" s="79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79">
        <v>81</v>
      </c>
      <c r="P335" s="83">
        <v>861.89</v>
      </c>
      <c r="Q335" s="80" t="s">
        <v>11</v>
      </c>
      <c r="R335" s="80" t="s">
        <v>10</v>
      </c>
      <c r="S335" s="80" t="s">
        <v>10</v>
      </c>
      <c r="T335" s="79" t="s">
        <v>93</v>
      </c>
      <c r="U335" s="79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79">
        <v>82</v>
      </c>
      <c r="P336" s="83">
        <v>137.61000000000001</v>
      </c>
      <c r="Q336" s="80" t="s">
        <v>81</v>
      </c>
      <c r="R336" s="80" t="s">
        <v>10</v>
      </c>
      <c r="S336" s="80" t="s">
        <v>10</v>
      </c>
      <c r="T336" s="79" t="s">
        <v>88</v>
      </c>
      <c r="U336" s="79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79">
        <v>82</v>
      </c>
      <c r="P337" s="83">
        <v>120.62</v>
      </c>
      <c r="Q337" s="80" t="s">
        <v>83</v>
      </c>
      <c r="R337" s="80" t="s">
        <v>10</v>
      </c>
      <c r="S337" s="80" t="s">
        <v>10</v>
      </c>
      <c r="T337" s="79" t="s">
        <v>90</v>
      </c>
      <c r="U337" s="79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79">
        <v>82</v>
      </c>
      <c r="P338" s="83">
        <v>558.49</v>
      </c>
      <c r="Q338" s="80" t="s">
        <v>86</v>
      </c>
      <c r="R338" s="80" t="s">
        <v>10</v>
      </c>
      <c r="S338" s="80" t="s">
        <v>10</v>
      </c>
      <c r="T338" s="79" t="s">
        <v>93</v>
      </c>
      <c r="U338" s="79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79">
        <v>82</v>
      </c>
      <c r="P339" s="83">
        <v>873.52</v>
      </c>
      <c r="Q339" s="80" t="s">
        <v>11</v>
      </c>
      <c r="R339" s="80" t="s">
        <v>10</v>
      </c>
      <c r="S339" s="80" t="s">
        <v>10</v>
      </c>
      <c r="T339" s="79" t="s">
        <v>93</v>
      </c>
      <c r="U339" s="79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79">
        <v>83</v>
      </c>
      <c r="P340" s="83">
        <v>139.47</v>
      </c>
      <c r="Q340" s="80" t="s">
        <v>81</v>
      </c>
      <c r="R340" s="80" t="s">
        <v>10</v>
      </c>
      <c r="S340" s="80" t="s">
        <v>10</v>
      </c>
      <c r="T340" s="79" t="s">
        <v>88</v>
      </c>
      <c r="U340" s="79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79">
        <v>83</v>
      </c>
      <c r="P341" s="83">
        <v>122.25</v>
      </c>
      <c r="Q341" s="80" t="s">
        <v>83</v>
      </c>
      <c r="R341" s="80" t="s">
        <v>10</v>
      </c>
      <c r="S341" s="80" t="s">
        <v>10</v>
      </c>
      <c r="T341" s="79" t="s">
        <v>90</v>
      </c>
      <c r="U341" s="79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79">
        <v>83</v>
      </c>
      <c r="P342" s="83">
        <v>566.03</v>
      </c>
      <c r="Q342" s="80" t="s">
        <v>86</v>
      </c>
      <c r="R342" s="80" t="s">
        <v>10</v>
      </c>
      <c r="S342" s="80" t="s">
        <v>10</v>
      </c>
      <c r="T342" s="79" t="s">
        <v>93</v>
      </c>
      <c r="U342" s="79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79">
        <v>83</v>
      </c>
      <c r="P343" s="83">
        <v>885.31</v>
      </c>
      <c r="Q343" s="80" t="s">
        <v>11</v>
      </c>
      <c r="R343" s="80" t="s">
        <v>10</v>
      </c>
      <c r="S343" s="80" t="s">
        <v>10</v>
      </c>
      <c r="T343" s="79" t="s">
        <v>93</v>
      </c>
      <c r="U343" s="79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79">
        <v>84</v>
      </c>
      <c r="P344" s="83">
        <v>141.35</v>
      </c>
      <c r="Q344" s="80" t="s">
        <v>81</v>
      </c>
      <c r="R344" s="80" t="s">
        <v>10</v>
      </c>
      <c r="S344" s="80" t="s">
        <v>10</v>
      </c>
      <c r="T344" s="79" t="s">
        <v>88</v>
      </c>
      <c r="U344" s="79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79">
        <v>84</v>
      </c>
      <c r="P345" s="83">
        <v>123.9</v>
      </c>
      <c r="Q345" s="80" t="s">
        <v>83</v>
      </c>
      <c r="R345" s="80" t="s">
        <v>10</v>
      </c>
      <c r="S345" s="80" t="s">
        <v>10</v>
      </c>
      <c r="T345" s="79" t="s">
        <v>90</v>
      </c>
      <c r="U345" s="79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79">
        <v>84</v>
      </c>
      <c r="P346" s="83">
        <v>573.66999999999996</v>
      </c>
      <c r="Q346" s="80" t="s">
        <v>86</v>
      </c>
      <c r="R346" s="80" t="s">
        <v>10</v>
      </c>
      <c r="S346" s="80" t="s">
        <v>10</v>
      </c>
      <c r="T346" s="79" t="s">
        <v>93</v>
      </c>
      <c r="U346" s="79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79">
        <v>84</v>
      </c>
      <c r="P347" s="83">
        <v>897.27</v>
      </c>
      <c r="Q347" s="80" t="s">
        <v>11</v>
      </c>
      <c r="R347" s="80" t="s">
        <v>10</v>
      </c>
      <c r="S347" s="80" t="s">
        <v>10</v>
      </c>
      <c r="T347" s="79" t="s">
        <v>93</v>
      </c>
      <c r="U347" s="79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79">
        <v>85</v>
      </c>
      <c r="P348" s="83">
        <v>143.26</v>
      </c>
      <c r="Q348" s="80" t="s">
        <v>81</v>
      </c>
      <c r="R348" s="80" t="s">
        <v>10</v>
      </c>
      <c r="S348" s="80" t="s">
        <v>10</v>
      </c>
      <c r="T348" s="79" t="s">
        <v>88</v>
      </c>
      <c r="U348" s="79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79">
        <v>85</v>
      </c>
      <c r="P349" s="83">
        <v>125.58</v>
      </c>
      <c r="Q349" s="80" t="s">
        <v>83</v>
      </c>
      <c r="R349" s="80" t="s">
        <v>10</v>
      </c>
      <c r="S349" s="80" t="s">
        <v>10</v>
      </c>
      <c r="T349" s="79" t="s">
        <v>90</v>
      </c>
      <c r="U349" s="79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79">
        <v>85</v>
      </c>
      <c r="P350" s="83">
        <v>581.41999999999996</v>
      </c>
      <c r="Q350" s="80" t="s">
        <v>86</v>
      </c>
      <c r="R350" s="80" t="s">
        <v>10</v>
      </c>
      <c r="S350" s="80" t="s">
        <v>10</v>
      </c>
      <c r="T350" s="79" t="s">
        <v>93</v>
      </c>
      <c r="U350" s="79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79">
        <v>85</v>
      </c>
      <c r="P351" s="83">
        <v>909.38</v>
      </c>
      <c r="Q351" s="80" t="s">
        <v>11</v>
      </c>
      <c r="R351" s="80" t="s">
        <v>10</v>
      </c>
      <c r="S351" s="80" t="s">
        <v>10</v>
      </c>
      <c r="T351" s="79" t="s">
        <v>93</v>
      </c>
      <c r="U351" s="79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79">
        <v>86</v>
      </c>
      <c r="P352" s="83">
        <v>145.19</v>
      </c>
      <c r="Q352" s="80" t="s">
        <v>81</v>
      </c>
      <c r="R352" s="80" t="s">
        <v>10</v>
      </c>
      <c r="S352" s="80" t="s">
        <v>10</v>
      </c>
      <c r="T352" s="79" t="s">
        <v>88</v>
      </c>
      <c r="U352" s="79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79">
        <v>86</v>
      </c>
      <c r="P353" s="83">
        <v>127.27</v>
      </c>
      <c r="Q353" s="80" t="s">
        <v>83</v>
      </c>
      <c r="R353" s="80" t="s">
        <v>10</v>
      </c>
      <c r="S353" s="80" t="s">
        <v>10</v>
      </c>
      <c r="T353" s="79" t="s">
        <v>90</v>
      </c>
      <c r="U353" s="79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79">
        <v>86</v>
      </c>
      <c r="P354" s="83">
        <v>921.66</v>
      </c>
      <c r="Q354" s="80" t="s">
        <v>11</v>
      </c>
      <c r="R354" s="80" t="s">
        <v>10</v>
      </c>
      <c r="S354" s="80" t="s">
        <v>10</v>
      </c>
      <c r="T354" s="79" t="s">
        <v>93</v>
      </c>
      <c r="U354" s="79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79">
        <v>86</v>
      </c>
      <c r="P355" s="83">
        <v>589.26</v>
      </c>
      <c r="Q355" s="80" t="s">
        <v>86</v>
      </c>
      <c r="R355" s="80" t="s">
        <v>10</v>
      </c>
      <c r="S355" s="80" t="s">
        <v>10</v>
      </c>
      <c r="T355" s="79" t="s">
        <v>93</v>
      </c>
      <c r="U355" s="79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79">
        <v>87</v>
      </c>
      <c r="P356" s="83">
        <v>147.15</v>
      </c>
      <c r="Q356" s="80" t="s">
        <v>81</v>
      </c>
      <c r="R356" s="80" t="s">
        <v>10</v>
      </c>
      <c r="S356" s="80" t="s">
        <v>10</v>
      </c>
      <c r="T356" s="79" t="s">
        <v>88</v>
      </c>
      <c r="U356" s="79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79">
        <v>87</v>
      </c>
      <c r="P357" s="83">
        <v>128.99</v>
      </c>
      <c r="Q357" s="80" t="s">
        <v>83</v>
      </c>
      <c r="R357" s="80" t="s">
        <v>10</v>
      </c>
      <c r="S357" s="80" t="s">
        <v>10</v>
      </c>
      <c r="T357" s="79" t="s">
        <v>90</v>
      </c>
      <c r="U357" s="79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79">
        <v>87</v>
      </c>
      <c r="P358" s="83">
        <v>934.1</v>
      </c>
      <c r="Q358" s="80" t="s">
        <v>11</v>
      </c>
      <c r="R358" s="80" t="s">
        <v>10</v>
      </c>
      <c r="S358" s="80" t="s">
        <v>10</v>
      </c>
      <c r="T358" s="79" t="s">
        <v>93</v>
      </c>
      <c r="U358" s="79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79">
        <v>87</v>
      </c>
      <c r="P359" s="83">
        <v>597.22</v>
      </c>
      <c r="Q359" s="80" t="s">
        <v>86</v>
      </c>
      <c r="R359" s="80" t="s">
        <v>10</v>
      </c>
      <c r="S359" s="80" t="s">
        <v>10</v>
      </c>
      <c r="T359" s="79" t="s">
        <v>93</v>
      </c>
      <c r="U359" s="79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79">
        <v>88</v>
      </c>
      <c r="P360" s="83">
        <v>149.13999999999999</v>
      </c>
      <c r="Q360" s="80" t="s">
        <v>81</v>
      </c>
      <c r="R360" s="80" t="s">
        <v>10</v>
      </c>
      <c r="S360" s="80" t="s">
        <v>10</v>
      </c>
      <c r="T360" s="79" t="s">
        <v>88</v>
      </c>
      <c r="U360" s="79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79">
        <v>88</v>
      </c>
      <c r="P361" s="83">
        <v>130.72999999999999</v>
      </c>
      <c r="Q361" s="80" t="s">
        <v>83</v>
      </c>
      <c r="R361" s="80" t="s">
        <v>10</v>
      </c>
      <c r="S361" s="80" t="s">
        <v>10</v>
      </c>
      <c r="T361" s="79" t="s">
        <v>90</v>
      </c>
      <c r="U361" s="79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79">
        <v>88</v>
      </c>
      <c r="P362" s="83">
        <v>946.71</v>
      </c>
      <c r="Q362" s="80" t="s">
        <v>11</v>
      </c>
      <c r="R362" s="80" t="s">
        <v>10</v>
      </c>
      <c r="S362" s="80" t="s">
        <v>10</v>
      </c>
      <c r="T362" s="79" t="s">
        <v>93</v>
      </c>
      <c r="U362" s="79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79">
        <v>88</v>
      </c>
      <c r="P363" s="83">
        <v>605.28</v>
      </c>
      <c r="Q363" s="80" t="s">
        <v>86</v>
      </c>
      <c r="R363" s="80" t="s">
        <v>10</v>
      </c>
      <c r="S363" s="80" t="s">
        <v>10</v>
      </c>
      <c r="T363" s="79" t="s">
        <v>93</v>
      </c>
      <c r="U363" s="79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79">
        <v>89</v>
      </c>
      <c r="P364" s="83">
        <v>151.15</v>
      </c>
      <c r="Q364" s="80" t="s">
        <v>81</v>
      </c>
      <c r="R364" s="80" t="s">
        <v>10</v>
      </c>
      <c r="S364" s="80" t="s">
        <v>10</v>
      </c>
      <c r="T364" s="79" t="s">
        <v>88</v>
      </c>
      <c r="U364" s="79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79">
        <v>89</v>
      </c>
      <c r="P365" s="83">
        <v>132.5</v>
      </c>
      <c r="Q365" s="80" t="s">
        <v>83</v>
      </c>
      <c r="R365" s="80" t="s">
        <v>10</v>
      </c>
      <c r="S365" s="80" t="s">
        <v>10</v>
      </c>
      <c r="T365" s="79" t="s">
        <v>90</v>
      </c>
      <c r="U365" s="79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79">
        <v>89</v>
      </c>
      <c r="P366" s="83">
        <v>959.49</v>
      </c>
      <c r="Q366" s="80" t="s">
        <v>11</v>
      </c>
      <c r="R366" s="80" t="s">
        <v>10</v>
      </c>
      <c r="S366" s="80" t="s">
        <v>10</v>
      </c>
      <c r="T366" s="79" t="s">
        <v>93</v>
      </c>
      <c r="U366" s="79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79">
        <v>89</v>
      </c>
      <c r="P367" s="83">
        <v>613.45000000000005</v>
      </c>
      <c r="Q367" s="80" t="s">
        <v>86</v>
      </c>
      <c r="R367" s="80" t="s">
        <v>10</v>
      </c>
      <c r="S367" s="80" t="s">
        <v>10</v>
      </c>
      <c r="T367" s="79" t="s">
        <v>93</v>
      </c>
      <c r="U367" s="79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79">
        <v>90</v>
      </c>
      <c r="P368" s="83">
        <v>153.19</v>
      </c>
      <c r="Q368" s="80" t="s">
        <v>81</v>
      </c>
      <c r="R368" s="80" t="s">
        <v>10</v>
      </c>
      <c r="S368" s="80" t="s">
        <v>10</v>
      </c>
      <c r="T368" s="79" t="s">
        <v>88</v>
      </c>
      <c r="U368" s="79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79">
        <v>90</v>
      </c>
      <c r="P369" s="83">
        <v>134.28</v>
      </c>
      <c r="Q369" s="80" t="s">
        <v>83</v>
      </c>
      <c r="R369" s="80" t="s">
        <v>10</v>
      </c>
      <c r="S369" s="80" t="s">
        <v>10</v>
      </c>
      <c r="T369" s="79" t="s">
        <v>90</v>
      </c>
      <c r="U369" s="79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79">
        <v>90</v>
      </c>
      <c r="P370" s="83">
        <v>972.44</v>
      </c>
      <c r="Q370" s="80" t="s">
        <v>11</v>
      </c>
      <c r="R370" s="80" t="s">
        <v>10</v>
      </c>
      <c r="S370" s="80" t="s">
        <v>10</v>
      </c>
      <c r="T370" s="79" t="s">
        <v>93</v>
      </c>
      <c r="U370" s="79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79">
        <v>90</v>
      </c>
      <c r="P371" s="83">
        <v>621.73</v>
      </c>
      <c r="Q371" s="80" t="s">
        <v>86</v>
      </c>
      <c r="R371" s="80" t="s">
        <v>10</v>
      </c>
      <c r="S371" s="80" t="s">
        <v>10</v>
      </c>
      <c r="T371" s="79" t="s">
        <v>93</v>
      </c>
      <c r="U371" s="79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79">
        <v>91</v>
      </c>
      <c r="P372" s="83">
        <v>155.26</v>
      </c>
      <c r="Q372" s="80" t="s">
        <v>81</v>
      </c>
      <c r="R372" s="80" t="s">
        <v>10</v>
      </c>
      <c r="S372" s="80" t="s">
        <v>10</v>
      </c>
      <c r="T372" s="79" t="s">
        <v>88</v>
      </c>
      <c r="U372" s="79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79">
        <v>91</v>
      </c>
      <c r="P373" s="83">
        <v>136.1</v>
      </c>
      <c r="Q373" s="80" t="s">
        <v>83</v>
      </c>
      <c r="R373" s="80" t="s">
        <v>10</v>
      </c>
      <c r="S373" s="80" t="s">
        <v>10</v>
      </c>
      <c r="T373" s="79" t="s">
        <v>90</v>
      </c>
      <c r="U373" s="79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79">
        <v>91</v>
      </c>
      <c r="P374" s="83">
        <v>630.13</v>
      </c>
      <c r="Q374" s="80" t="s">
        <v>86</v>
      </c>
      <c r="R374" s="80" t="s">
        <v>10</v>
      </c>
      <c r="S374" s="80" t="s">
        <v>10</v>
      </c>
      <c r="T374" s="79" t="s">
        <v>93</v>
      </c>
      <c r="U374" s="79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79">
        <v>91</v>
      </c>
      <c r="P375" s="83">
        <v>985.57</v>
      </c>
      <c r="Q375" s="80" t="s">
        <v>11</v>
      </c>
      <c r="R375" s="80" t="s">
        <v>10</v>
      </c>
      <c r="S375" s="80" t="s">
        <v>10</v>
      </c>
      <c r="T375" s="79" t="s">
        <v>93</v>
      </c>
      <c r="U375" s="79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79">
        <v>92</v>
      </c>
      <c r="P376" s="83">
        <v>157.36000000000001</v>
      </c>
      <c r="Q376" s="80" t="s">
        <v>81</v>
      </c>
      <c r="R376" s="80" t="s">
        <v>10</v>
      </c>
      <c r="S376" s="80" t="s">
        <v>10</v>
      </c>
      <c r="T376" s="79" t="s">
        <v>88</v>
      </c>
      <c r="U376" s="79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79">
        <v>92</v>
      </c>
      <c r="P377" s="83">
        <v>137.93</v>
      </c>
      <c r="Q377" s="80" t="s">
        <v>83</v>
      </c>
      <c r="R377" s="80" t="s">
        <v>10</v>
      </c>
      <c r="S377" s="80" t="s">
        <v>10</v>
      </c>
      <c r="T377" s="79" t="s">
        <v>90</v>
      </c>
      <c r="U377" s="79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79">
        <v>92</v>
      </c>
      <c r="P378" s="83">
        <v>638.63</v>
      </c>
      <c r="Q378" s="80" t="s">
        <v>86</v>
      </c>
      <c r="R378" s="80" t="s">
        <v>10</v>
      </c>
      <c r="S378" s="80" t="s">
        <v>10</v>
      </c>
      <c r="T378" s="79" t="s">
        <v>93</v>
      </c>
      <c r="U378" s="79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79">
        <v>92</v>
      </c>
      <c r="P379" s="83">
        <v>998.88</v>
      </c>
      <c r="Q379" s="80" t="s">
        <v>11</v>
      </c>
      <c r="R379" s="80" t="s">
        <v>10</v>
      </c>
      <c r="S379" s="80" t="s">
        <v>10</v>
      </c>
      <c r="T379" s="79" t="s">
        <v>93</v>
      </c>
      <c r="U379" s="79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79">
        <v>93</v>
      </c>
      <c r="P380" s="83">
        <v>159.47999999999999</v>
      </c>
      <c r="Q380" s="80" t="s">
        <v>81</v>
      </c>
      <c r="R380" s="80" t="s">
        <v>10</v>
      </c>
      <c r="S380" s="80" t="s">
        <v>10</v>
      </c>
      <c r="T380" s="79" t="s">
        <v>88</v>
      </c>
      <c r="U380" s="79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79">
        <v>93</v>
      </c>
      <c r="P381" s="83">
        <v>139.80000000000001</v>
      </c>
      <c r="Q381" s="80" t="s">
        <v>83</v>
      </c>
      <c r="R381" s="80" t="s">
        <v>10</v>
      </c>
      <c r="S381" s="80" t="s">
        <v>10</v>
      </c>
      <c r="T381" s="79" t="s">
        <v>90</v>
      </c>
      <c r="U381" s="79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79">
        <v>93</v>
      </c>
      <c r="P382" s="82">
        <v>1012.36</v>
      </c>
      <c r="Q382" s="80" t="s">
        <v>11</v>
      </c>
      <c r="R382" s="80" t="s">
        <v>10</v>
      </c>
      <c r="S382" s="80" t="s">
        <v>10</v>
      </c>
      <c r="T382" s="79" t="s">
        <v>93</v>
      </c>
      <c r="U382" s="79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79">
        <v>93</v>
      </c>
      <c r="P383" s="83">
        <v>647.25</v>
      </c>
      <c r="Q383" s="80" t="s">
        <v>86</v>
      </c>
      <c r="R383" s="80" t="s">
        <v>10</v>
      </c>
      <c r="S383" s="80" t="s">
        <v>10</v>
      </c>
      <c r="T383" s="79" t="s">
        <v>93</v>
      </c>
      <c r="U383" s="79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79">
        <v>94</v>
      </c>
      <c r="P384" s="83">
        <v>161.63</v>
      </c>
      <c r="Q384" s="80" t="s">
        <v>81</v>
      </c>
      <c r="R384" s="80" t="s">
        <v>10</v>
      </c>
      <c r="S384" s="80" t="s">
        <v>10</v>
      </c>
      <c r="T384" s="79" t="s">
        <v>88</v>
      </c>
      <c r="U384" s="79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79">
        <v>94</v>
      </c>
      <c r="P385" s="83">
        <v>141.68</v>
      </c>
      <c r="Q385" s="80" t="s">
        <v>83</v>
      </c>
      <c r="R385" s="80" t="s">
        <v>10</v>
      </c>
      <c r="S385" s="80" t="s">
        <v>10</v>
      </c>
      <c r="T385" s="79" t="s">
        <v>90</v>
      </c>
      <c r="U385" s="79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79">
        <v>94</v>
      </c>
      <c r="P386" s="83">
        <v>655.99</v>
      </c>
      <c r="Q386" s="80" t="s">
        <v>86</v>
      </c>
      <c r="R386" s="80" t="s">
        <v>10</v>
      </c>
      <c r="S386" s="80" t="s">
        <v>10</v>
      </c>
      <c r="T386" s="79" t="s">
        <v>93</v>
      </c>
      <c r="U386" s="79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79">
        <v>94</v>
      </c>
      <c r="P387" s="82">
        <v>1026.03</v>
      </c>
      <c r="Q387" s="80" t="s">
        <v>11</v>
      </c>
      <c r="R387" s="80" t="s">
        <v>10</v>
      </c>
      <c r="S387" s="80" t="s">
        <v>10</v>
      </c>
      <c r="T387" s="79" t="s">
        <v>93</v>
      </c>
      <c r="U387" s="79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79">
        <v>95</v>
      </c>
      <c r="P388" s="83">
        <v>163.82</v>
      </c>
      <c r="Q388" s="80" t="s">
        <v>81</v>
      </c>
      <c r="R388" s="80" t="s">
        <v>10</v>
      </c>
      <c r="S388" s="80" t="s">
        <v>10</v>
      </c>
      <c r="T388" s="79" t="s">
        <v>88</v>
      </c>
      <c r="U388" s="79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79">
        <v>95</v>
      </c>
      <c r="P389" s="83">
        <v>8.3699999999999992</v>
      </c>
      <c r="Q389" s="80" t="s">
        <v>83</v>
      </c>
      <c r="R389" s="80" t="s">
        <v>10</v>
      </c>
      <c r="S389" s="80" t="s">
        <v>10</v>
      </c>
      <c r="T389" s="79" t="s">
        <v>90</v>
      </c>
      <c r="U389" s="79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79">
        <v>95</v>
      </c>
      <c r="P390" s="83">
        <v>135.22999999999999</v>
      </c>
      <c r="Q390" s="80" t="s">
        <v>83</v>
      </c>
      <c r="R390" s="80" t="s">
        <v>10</v>
      </c>
      <c r="S390" s="80" t="s">
        <v>82</v>
      </c>
      <c r="T390" s="79" t="s">
        <v>90</v>
      </c>
      <c r="U390" s="79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79">
        <v>95</v>
      </c>
      <c r="P391" s="83">
        <v>914.65</v>
      </c>
      <c r="Q391" s="80" t="s">
        <v>11</v>
      </c>
      <c r="R391" s="80" t="s">
        <v>10</v>
      </c>
      <c r="S391" s="80" t="s">
        <v>10</v>
      </c>
      <c r="T391" s="79" t="s">
        <v>93</v>
      </c>
      <c r="U391" s="79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79">
        <v>95</v>
      </c>
      <c r="P392" s="83">
        <v>664.85</v>
      </c>
      <c r="Q392" s="80" t="s">
        <v>86</v>
      </c>
      <c r="R392" s="80" t="s">
        <v>10</v>
      </c>
      <c r="S392" s="80" t="s">
        <v>10</v>
      </c>
      <c r="T392" s="79" t="s">
        <v>93</v>
      </c>
      <c r="U392" s="79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79">
        <v>95</v>
      </c>
      <c r="P393" s="83">
        <v>125.23</v>
      </c>
      <c r="Q393" s="80" t="s">
        <v>11</v>
      </c>
      <c r="R393" s="80" t="s">
        <v>10</v>
      </c>
      <c r="S393" s="80" t="s">
        <v>82</v>
      </c>
      <c r="T393" s="79" t="s">
        <v>93</v>
      </c>
      <c r="U393" s="79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79">
        <v>96</v>
      </c>
      <c r="P394" s="83">
        <v>166.03</v>
      </c>
      <c r="Q394" s="80" t="s">
        <v>81</v>
      </c>
      <c r="R394" s="80" t="s">
        <v>10</v>
      </c>
      <c r="S394" s="80" t="s">
        <v>10</v>
      </c>
      <c r="T394" s="79" t="s">
        <v>88</v>
      </c>
      <c r="U394" s="79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79">
        <v>96</v>
      </c>
      <c r="P395" s="83">
        <v>145.54</v>
      </c>
      <c r="Q395" s="80" t="s">
        <v>83</v>
      </c>
      <c r="R395" s="80" t="s">
        <v>10</v>
      </c>
      <c r="S395" s="80" t="s">
        <v>82</v>
      </c>
      <c r="T395" s="79" t="s">
        <v>90</v>
      </c>
      <c r="U395" s="79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79">
        <v>96</v>
      </c>
      <c r="P396" s="83">
        <v>673.83</v>
      </c>
      <c r="Q396" s="80" t="s">
        <v>86</v>
      </c>
      <c r="R396" s="80" t="s">
        <v>10</v>
      </c>
      <c r="S396" s="80" t="s">
        <v>10</v>
      </c>
      <c r="T396" s="79" t="s">
        <v>93</v>
      </c>
      <c r="U396" s="79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79">
        <v>96</v>
      </c>
      <c r="P397" s="82">
        <v>1053.92</v>
      </c>
      <c r="Q397" s="80" t="s">
        <v>11</v>
      </c>
      <c r="R397" s="80" t="s">
        <v>10</v>
      </c>
      <c r="S397" s="80" t="s">
        <v>82</v>
      </c>
      <c r="T397" s="79" t="s">
        <v>93</v>
      </c>
      <c r="U397" s="79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79">
        <v>97</v>
      </c>
      <c r="P398" s="83">
        <v>168.27</v>
      </c>
      <c r="Q398" s="80" t="s">
        <v>81</v>
      </c>
      <c r="R398" s="80" t="s">
        <v>10</v>
      </c>
      <c r="S398" s="80" t="s">
        <v>10</v>
      </c>
      <c r="T398" s="79" t="s">
        <v>88</v>
      </c>
      <c r="U398" s="79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79">
        <v>97</v>
      </c>
      <c r="P399" s="83">
        <v>147.5</v>
      </c>
      <c r="Q399" s="80" t="s">
        <v>83</v>
      </c>
      <c r="R399" s="80" t="s">
        <v>10</v>
      </c>
      <c r="S399" s="80" t="s">
        <v>82</v>
      </c>
      <c r="T399" s="79" t="s">
        <v>90</v>
      </c>
      <c r="U399" s="79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79">
        <v>97</v>
      </c>
      <c r="P400" s="83">
        <v>682.92</v>
      </c>
      <c r="Q400" s="80" t="s">
        <v>86</v>
      </c>
      <c r="R400" s="80" t="s">
        <v>10</v>
      </c>
      <c r="S400" s="80" t="s">
        <v>10</v>
      </c>
      <c r="T400" s="79" t="s">
        <v>93</v>
      </c>
      <c r="U400" s="79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79">
        <v>97</v>
      </c>
      <c r="P401" s="82">
        <v>1068.1500000000001</v>
      </c>
      <c r="Q401" s="80" t="s">
        <v>11</v>
      </c>
      <c r="R401" s="80" t="s">
        <v>10</v>
      </c>
      <c r="S401" s="80" t="s">
        <v>82</v>
      </c>
      <c r="T401" s="79" t="s">
        <v>93</v>
      </c>
      <c r="U401" s="79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79">
        <v>98</v>
      </c>
      <c r="P402" s="83">
        <v>170.54</v>
      </c>
      <c r="Q402" s="80" t="s">
        <v>81</v>
      </c>
      <c r="R402" s="80" t="s">
        <v>10</v>
      </c>
      <c r="S402" s="80" t="s">
        <v>10</v>
      </c>
      <c r="T402" s="79" t="s">
        <v>88</v>
      </c>
      <c r="U402" s="79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79">
        <v>98</v>
      </c>
      <c r="P403" s="83">
        <v>149.49</v>
      </c>
      <c r="Q403" s="80" t="s">
        <v>83</v>
      </c>
      <c r="R403" s="80" t="s">
        <v>10</v>
      </c>
      <c r="S403" s="80" t="s">
        <v>82</v>
      </c>
      <c r="T403" s="79" t="s">
        <v>90</v>
      </c>
      <c r="U403" s="79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79">
        <v>98</v>
      </c>
      <c r="P404" s="83">
        <v>692.14</v>
      </c>
      <c r="Q404" s="80" t="s">
        <v>86</v>
      </c>
      <c r="R404" s="80" t="s">
        <v>10</v>
      </c>
      <c r="S404" s="80" t="s">
        <v>10</v>
      </c>
      <c r="T404" s="79" t="s">
        <v>93</v>
      </c>
      <c r="U404" s="79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79">
        <v>98</v>
      </c>
      <c r="P405" s="82">
        <v>1082.57</v>
      </c>
      <c r="Q405" s="80" t="s">
        <v>11</v>
      </c>
      <c r="R405" s="80" t="s">
        <v>10</v>
      </c>
      <c r="S405" s="80" t="s">
        <v>82</v>
      </c>
      <c r="T405" s="79" t="s">
        <v>93</v>
      </c>
      <c r="U405" s="79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79">
        <v>99</v>
      </c>
      <c r="P406" s="83">
        <v>172.84</v>
      </c>
      <c r="Q406" s="80" t="s">
        <v>81</v>
      </c>
      <c r="R406" s="80" t="s">
        <v>10</v>
      </c>
      <c r="S406" s="80" t="s">
        <v>10</v>
      </c>
      <c r="T406" s="79" t="s">
        <v>88</v>
      </c>
      <c r="U406" s="79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79">
        <v>99</v>
      </c>
      <c r="P407" s="83">
        <v>151.51</v>
      </c>
      <c r="Q407" s="80" t="s">
        <v>83</v>
      </c>
      <c r="R407" s="80" t="s">
        <v>10</v>
      </c>
      <c r="S407" s="80" t="s">
        <v>82</v>
      </c>
      <c r="T407" s="79" t="s">
        <v>90</v>
      </c>
      <c r="U407" s="79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79">
        <v>99</v>
      </c>
      <c r="P408" s="83">
        <v>701.49</v>
      </c>
      <c r="Q408" s="80" t="s">
        <v>86</v>
      </c>
      <c r="R408" s="80" t="s">
        <v>10</v>
      </c>
      <c r="S408" s="80" t="s">
        <v>10</v>
      </c>
      <c r="T408" s="79" t="s">
        <v>93</v>
      </c>
      <c r="U408" s="79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79">
        <v>99</v>
      </c>
      <c r="P409" s="82">
        <v>1097.18</v>
      </c>
      <c r="Q409" s="80" t="s">
        <v>11</v>
      </c>
      <c r="R409" s="80" t="s">
        <v>10</v>
      </c>
      <c r="S409" s="80" t="s">
        <v>82</v>
      </c>
      <c r="T409" s="79" t="s">
        <v>93</v>
      </c>
      <c r="U409" s="79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79">
        <v>100</v>
      </c>
      <c r="P410" s="83">
        <v>175.18</v>
      </c>
      <c r="Q410" s="80" t="s">
        <v>81</v>
      </c>
      <c r="R410" s="80" t="s">
        <v>10</v>
      </c>
      <c r="S410" s="80" t="s">
        <v>10</v>
      </c>
      <c r="T410" s="79" t="s">
        <v>88</v>
      </c>
      <c r="U410" s="79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79">
        <v>100</v>
      </c>
      <c r="P411" s="83">
        <v>153.56</v>
      </c>
      <c r="Q411" s="80" t="s">
        <v>83</v>
      </c>
      <c r="R411" s="80" t="s">
        <v>10</v>
      </c>
      <c r="S411" s="80" t="s">
        <v>82</v>
      </c>
      <c r="T411" s="79" t="s">
        <v>90</v>
      </c>
      <c r="U411" s="79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79">
        <v>100</v>
      </c>
      <c r="P412" s="83">
        <v>463.25</v>
      </c>
      <c r="Q412" s="80" t="s">
        <v>86</v>
      </c>
      <c r="R412" s="80" t="s">
        <v>10</v>
      </c>
      <c r="S412" s="80" t="s">
        <v>10</v>
      </c>
      <c r="T412" s="79" t="s">
        <v>93</v>
      </c>
      <c r="U412" s="79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79">
        <v>100</v>
      </c>
      <c r="P413" s="83">
        <v>247.71</v>
      </c>
      <c r="Q413" s="80" t="s">
        <v>86</v>
      </c>
      <c r="R413" s="80" t="s">
        <v>10</v>
      </c>
      <c r="S413" s="80" t="s">
        <v>82</v>
      </c>
      <c r="T413" s="79" t="s">
        <v>93</v>
      </c>
      <c r="U413" s="79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79">
        <v>100</v>
      </c>
      <c r="P414" s="83">
        <v>504.52</v>
      </c>
      <c r="Q414" s="80" t="s">
        <v>11</v>
      </c>
      <c r="R414" s="80" t="s">
        <v>10</v>
      </c>
      <c r="S414" s="80" t="s">
        <v>82</v>
      </c>
      <c r="T414" s="79" t="s">
        <v>93</v>
      </c>
      <c r="U414" s="79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79">
        <v>100</v>
      </c>
      <c r="P415" s="83">
        <v>607.47</v>
      </c>
      <c r="Q415" s="80" t="s">
        <v>11</v>
      </c>
      <c r="R415" s="80" t="s">
        <v>10</v>
      </c>
      <c r="S415" s="80" t="s">
        <v>10</v>
      </c>
      <c r="T415" s="79" t="s">
        <v>95</v>
      </c>
      <c r="U415" s="79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79">
        <v>101</v>
      </c>
      <c r="P416" s="83">
        <v>122.44</v>
      </c>
      <c r="Q416" s="80" t="s">
        <v>81</v>
      </c>
      <c r="R416" s="80" t="s">
        <v>10</v>
      </c>
      <c r="S416" s="80" t="s">
        <v>10</v>
      </c>
      <c r="T416" s="79" t="s">
        <v>88</v>
      </c>
      <c r="U416" s="79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79">
        <v>101</v>
      </c>
      <c r="P417" s="83">
        <v>55.1</v>
      </c>
      <c r="Q417" s="80" t="s">
        <v>81</v>
      </c>
      <c r="R417" s="80" t="s">
        <v>10</v>
      </c>
      <c r="S417" s="80" t="s">
        <v>82</v>
      </c>
      <c r="T417" s="79" t="s">
        <v>88</v>
      </c>
      <c r="U417" s="79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79">
        <v>101</v>
      </c>
      <c r="P418" s="83">
        <v>155.63</v>
      </c>
      <c r="Q418" s="80" t="s">
        <v>83</v>
      </c>
      <c r="R418" s="80" t="s">
        <v>10</v>
      </c>
      <c r="S418" s="80" t="s">
        <v>82</v>
      </c>
      <c r="T418" s="79" t="s">
        <v>90</v>
      </c>
      <c r="U418" s="79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79">
        <v>101</v>
      </c>
      <c r="P419" s="83">
        <v>720.55</v>
      </c>
      <c r="Q419" s="80" t="s">
        <v>86</v>
      </c>
      <c r="R419" s="80" t="s">
        <v>10</v>
      </c>
      <c r="S419" s="80" t="s">
        <v>82</v>
      </c>
      <c r="T419" s="79" t="s">
        <v>93</v>
      </c>
      <c r="U419" s="79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79">
        <v>101</v>
      </c>
      <c r="P420" s="82">
        <v>1127.01</v>
      </c>
      <c r="Q420" s="80" t="s">
        <v>11</v>
      </c>
      <c r="R420" s="80" t="s">
        <v>10</v>
      </c>
      <c r="S420" s="80" t="s">
        <v>10</v>
      </c>
      <c r="T420" s="79" t="s">
        <v>95</v>
      </c>
      <c r="U420" s="79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79">
        <v>102</v>
      </c>
      <c r="P421" s="83">
        <v>179.94</v>
      </c>
      <c r="Q421" s="80" t="s">
        <v>81</v>
      </c>
      <c r="R421" s="80" t="s">
        <v>10</v>
      </c>
      <c r="S421" s="80" t="s">
        <v>82</v>
      </c>
      <c r="T421" s="79" t="s">
        <v>88</v>
      </c>
      <c r="U421" s="79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79">
        <v>102</v>
      </c>
      <c r="P422" s="83">
        <v>157.72999999999999</v>
      </c>
      <c r="Q422" s="80" t="s">
        <v>83</v>
      </c>
      <c r="R422" s="80" t="s">
        <v>10</v>
      </c>
      <c r="S422" s="80" t="s">
        <v>82</v>
      </c>
      <c r="T422" s="79" t="s">
        <v>90</v>
      </c>
      <c r="U422" s="79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79">
        <v>102</v>
      </c>
      <c r="P423" s="83">
        <v>730.28</v>
      </c>
      <c r="Q423" s="80" t="s">
        <v>86</v>
      </c>
      <c r="R423" s="80" t="s">
        <v>10</v>
      </c>
      <c r="S423" s="80" t="s">
        <v>82</v>
      </c>
      <c r="T423" s="79" t="s">
        <v>93</v>
      </c>
      <c r="U423" s="79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79">
        <v>102</v>
      </c>
      <c r="P424" s="82">
        <v>1142.22</v>
      </c>
      <c r="Q424" s="80" t="s">
        <v>11</v>
      </c>
      <c r="R424" s="80" t="s">
        <v>10</v>
      </c>
      <c r="S424" s="80" t="s">
        <v>10</v>
      </c>
      <c r="T424" s="79" t="s">
        <v>95</v>
      </c>
      <c r="U424" s="79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79">
        <v>103</v>
      </c>
      <c r="P425" s="83">
        <v>182.37</v>
      </c>
      <c r="Q425" s="80" t="s">
        <v>81</v>
      </c>
      <c r="R425" s="80" t="s">
        <v>10</v>
      </c>
      <c r="S425" s="80" t="s">
        <v>82</v>
      </c>
      <c r="T425" s="79" t="s">
        <v>88</v>
      </c>
      <c r="U425" s="79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79">
        <v>103</v>
      </c>
      <c r="P426" s="83">
        <v>159.86000000000001</v>
      </c>
      <c r="Q426" s="80" t="s">
        <v>83</v>
      </c>
      <c r="R426" s="80" t="s">
        <v>10</v>
      </c>
      <c r="S426" s="80" t="s">
        <v>82</v>
      </c>
      <c r="T426" s="79" t="s">
        <v>90</v>
      </c>
      <c r="U426" s="79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79">
        <v>103</v>
      </c>
      <c r="P427" s="83">
        <v>740.14</v>
      </c>
      <c r="Q427" s="80" t="s">
        <v>86</v>
      </c>
      <c r="R427" s="80" t="s">
        <v>10</v>
      </c>
      <c r="S427" s="80" t="s">
        <v>82</v>
      </c>
      <c r="T427" s="79" t="s">
        <v>93</v>
      </c>
      <c r="U427" s="79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79">
        <v>103</v>
      </c>
      <c r="P428" s="82">
        <v>1157.6400000000001</v>
      </c>
      <c r="Q428" s="80" t="s">
        <v>11</v>
      </c>
      <c r="R428" s="80" t="s">
        <v>10</v>
      </c>
      <c r="S428" s="80" t="s">
        <v>10</v>
      </c>
      <c r="T428" s="79" t="s">
        <v>95</v>
      </c>
      <c r="U428" s="79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79">
        <v>104</v>
      </c>
      <c r="P429" s="83">
        <v>184.83</v>
      </c>
      <c r="Q429" s="80" t="s">
        <v>81</v>
      </c>
      <c r="R429" s="80" t="s">
        <v>10</v>
      </c>
      <c r="S429" s="80" t="s">
        <v>82</v>
      </c>
      <c r="T429" s="79" t="s">
        <v>88</v>
      </c>
      <c r="U429" s="79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79">
        <v>104</v>
      </c>
      <c r="P430" s="83">
        <v>83.72</v>
      </c>
      <c r="Q430" s="80" t="s">
        <v>83</v>
      </c>
      <c r="R430" s="80" t="s">
        <v>10</v>
      </c>
      <c r="S430" s="80" t="s">
        <v>82</v>
      </c>
      <c r="T430" s="79" t="s">
        <v>90</v>
      </c>
      <c r="U430" s="79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79">
        <v>104</v>
      </c>
      <c r="P431" s="83">
        <v>78.3</v>
      </c>
      <c r="Q431" s="80" t="s">
        <v>83</v>
      </c>
      <c r="R431" s="80" t="s">
        <v>10</v>
      </c>
      <c r="S431" s="80" t="s">
        <v>82</v>
      </c>
      <c r="T431" s="79" t="s">
        <v>90</v>
      </c>
      <c r="U431" s="79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79">
        <v>104</v>
      </c>
      <c r="P432" s="83">
        <v>750.13</v>
      </c>
      <c r="Q432" s="80" t="s">
        <v>86</v>
      </c>
      <c r="R432" s="80" t="s">
        <v>10</v>
      </c>
      <c r="S432" s="80" t="s">
        <v>82</v>
      </c>
      <c r="T432" s="79" t="s">
        <v>93</v>
      </c>
      <c r="U432" s="79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79">
        <v>104</v>
      </c>
      <c r="P433" s="82">
        <v>1173.26</v>
      </c>
      <c r="Q433" s="80" t="s">
        <v>11</v>
      </c>
      <c r="R433" s="80" t="s">
        <v>10</v>
      </c>
      <c r="S433" s="80" t="s">
        <v>10</v>
      </c>
      <c r="T433" s="79" t="s">
        <v>95</v>
      </c>
      <c r="U433" s="79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79">
        <v>105</v>
      </c>
      <c r="P434" s="83">
        <v>187.32</v>
      </c>
      <c r="Q434" s="80" t="s">
        <v>81</v>
      </c>
      <c r="R434" s="80" t="s">
        <v>10</v>
      </c>
      <c r="S434" s="80" t="s">
        <v>82</v>
      </c>
      <c r="T434" s="79" t="s">
        <v>88</v>
      </c>
      <c r="U434" s="79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79">
        <v>105</v>
      </c>
      <c r="P435" s="83">
        <v>164.2</v>
      </c>
      <c r="Q435" s="80" t="s">
        <v>83</v>
      </c>
      <c r="R435" s="80" t="s">
        <v>10</v>
      </c>
      <c r="S435" s="80" t="s">
        <v>82</v>
      </c>
      <c r="T435" s="79" t="s">
        <v>90</v>
      </c>
      <c r="U435" s="79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79">
        <v>105</v>
      </c>
      <c r="P436" s="83">
        <v>760.26</v>
      </c>
      <c r="Q436" s="80" t="s">
        <v>86</v>
      </c>
      <c r="R436" s="80" t="s">
        <v>10</v>
      </c>
      <c r="S436" s="80" t="s">
        <v>82</v>
      </c>
      <c r="T436" s="79" t="s">
        <v>93</v>
      </c>
      <c r="U436" s="79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79">
        <v>105</v>
      </c>
      <c r="P437" s="82">
        <v>1189.0999999999999</v>
      </c>
      <c r="Q437" s="80" t="s">
        <v>11</v>
      </c>
      <c r="R437" s="80" t="s">
        <v>10</v>
      </c>
      <c r="S437" s="80" t="s">
        <v>10</v>
      </c>
      <c r="T437" s="79" t="s">
        <v>95</v>
      </c>
      <c r="U437" s="79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79">
        <v>106</v>
      </c>
      <c r="P438" s="83">
        <v>189.85</v>
      </c>
      <c r="Q438" s="80" t="s">
        <v>81</v>
      </c>
      <c r="R438" s="80" t="s">
        <v>10</v>
      </c>
      <c r="S438" s="80" t="s">
        <v>82</v>
      </c>
      <c r="T438" s="79" t="s">
        <v>88</v>
      </c>
      <c r="U438" s="79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79">
        <v>106</v>
      </c>
      <c r="P439" s="83">
        <v>166.42</v>
      </c>
      <c r="Q439" s="80" t="s">
        <v>83</v>
      </c>
      <c r="R439" s="80" t="s">
        <v>10</v>
      </c>
      <c r="S439" s="80" t="s">
        <v>82</v>
      </c>
      <c r="T439" s="79" t="s">
        <v>90</v>
      </c>
      <c r="U439" s="79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79">
        <v>106</v>
      </c>
      <c r="P440" s="83">
        <v>770.52</v>
      </c>
      <c r="Q440" s="80" t="s">
        <v>86</v>
      </c>
      <c r="R440" s="80" t="s">
        <v>10</v>
      </c>
      <c r="S440" s="80" t="s">
        <v>82</v>
      </c>
      <c r="T440" s="79" t="s">
        <v>93</v>
      </c>
      <c r="U440" s="79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79">
        <v>106</v>
      </c>
      <c r="P441" s="82">
        <v>1205.1600000000001</v>
      </c>
      <c r="Q441" s="80" t="s">
        <v>11</v>
      </c>
      <c r="R441" s="80" t="s">
        <v>10</v>
      </c>
      <c r="S441" s="80" t="s">
        <v>10</v>
      </c>
      <c r="T441" s="79" t="s">
        <v>95</v>
      </c>
      <c r="U441" s="79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79">
        <v>107</v>
      </c>
      <c r="P442" s="83">
        <v>192.42</v>
      </c>
      <c r="Q442" s="80" t="s">
        <v>81</v>
      </c>
      <c r="R442" s="80" t="s">
        <v>10</v>
      </c>
      <c r="S442" s="80" t="s">
        <v>82</v>
      </c>
      <c r="T442" s="79" t="s">
        <v>88</v>
      </c>
      <c r="U442" s="79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79">
        <v>107</v>
      </c>
      <c r="P443" s="83">
        <v>168.67</v>
      </c>
      <c r="Q443" s="80" t="s">
        <v>83</v>
      </c>
      <c r="R443" s="80" t="s">
        <v>10</v>
      </c>
      <c r="S443" s="80" t="s">
        <v>82</v>
      </c>
      <c r="T443" s="79" t="s">
        <v>90</v>
      </c>
      <c r="U443" s="79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79">
        <v>107</v>
      </c>
      <c r="P444" s="83">
        <v>37.26</v>
      </c>
      <c r="Q444" s="80" t="s">
        <v>86</v>
      </c>
      <c r="R444" s="80" t="s">
        <v>10</v>
      </c>
      <c r="S444" s="80" t="s">
        <v>82</v>
      </c>
      <c r="T444" s="79" t="s">
        <v>93</v>
      </c>
      <c r="U444" s="79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79">
        <v>107</v>
      </c>
      <c r="P445" s="82">
        <v>1221.43</v>
      </c>
      <c r="Q445" s="80" t="s">
        <v>11</v>
      </c>
      <c r="R445" s="80" t="s">
        <v>10</v>
      </c>
      <c r="S445" s="80" t="s">
        <v>10</v>
      </c>
      <c r="T445" s="79" t="s">
        <v>95</v>
      </c>
      <c r="U445" s="79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79">
        <v>107</v>
      </c>
      <c r="P446" s="83">
        <v>743.67</v>
      </c>
      <c r="Q446" s="80" t="s">
        <v>86</v>
      </c>
      <c r="R446" s="80" t="s">
        <v>10</v>
      </c>
      <c r="S446" s="80" t="s">
        <v>10</v>
      </c>
      <c r="T446" s="79" t="s">
        <v>96</v>
      </c>
      <c r="U446" s="79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79">
        <v>108</v>
      </c>
      <c r="P447" s="83">
        <v>195.01</v>
      </c>
      <c r="Q447" s="80" t="s">
        <v>81</v>
      </c>
      <c r="R447" s="80" t="s">
        <v>10</v>
      </c>
      <c r="S447" s="80" t="s">
        <v>82</v>
      </c>
      <c r="T447" s="79" t="s">
        <v>88</v>
      </c>
      <c r="U447" s="79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79">
        <v>108</v>
      </c>
      <c r="P448" s="83">
        <v>170.94</v>
      </c>
      <c r="Q448" s="80" t="s">
        <v>83</v>
      </c>
      <c r="R448" s="80" t="s">
        <v>10</v>
      </c>
      <c r="S448" s="80" t="s">
        <v>82</v>
      </c>
      <c r="T448" s="79" t="s">
        <v>90</v>
      </c>
      <c r="U448" s="79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79">
        <v>108</v>
      </c>
      <c r="P449" s="82">
        <v>1237.92</v>
      </c>
      <c r="Q449" s="80" t="s">
        <v>11</v>
      </c>
      <c r="R449" s="80" t="s">
        <v>10</v>
      </c>
      <c r="S449" s="80" t="s">
        <v>10</v>
      </c>
      <c r="T449" s="79" t="s">
        <v>95</v>
      </c>
      <c r="U449" s="79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79">
        <v>108</v>
      </c>
      <c r="P450" s="83">
        <v>791.47</v>
      </c>
      <c r="Q450" s="80" t="s">
        <v>86</v>
      </c>
      <c r="R450" s="80" t="s">
        <v>10</v>
      </c>
      <c r="S450" s="80" t="s">
        <v>10</v>
      </c>
      <c r="T450" s="79" t="s">
        <v>96</v>
      </c>
      <c r="U450" s="79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79">
        <v>109</v>
      </c>
      <c r="P451" s="83">
        <v>197.65</v>
      </c>
      <c r="Q451" s="80" t="s">
        <v>81</v>
      </c>
      <c r="R451" s="80" t="s">
        <v>10</v>
      </c>
      <c r="S451" s="80" t="s">
        <v>82</v>
      </c>
      <c r="T451" s="79" t="s">
        <v>88</v>
      </c>
      <c r="U451" s="79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79">
        <v>109</v>
      </c>
      <c r="P452" s="83">
        <v>173.25</v>
      </c>
      <c r="Q452" s="80" t="s">
        <v>83</v>
      </c>
      <c r="R452" s="80" t="s">
        <v>10</v>
      </c>
      <c r="S452" s="80" t="s">
        <v>82</v>
      </c>
      <c r="T452" s="79" t="s">
        <v>90</v>
      </c>
      <c r="U452" s="79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79">
        <v>109</v>
      </c>
      <c r="P453" s="82">
        <v>1254.6300000000001</v>
      </c>
      <c r="Q453" s="80" t="s">
        <v>11</v>
      </c>
      <c r="R453" s="80" t="s">
        <v>10</v>
      </c>
      <c r="S453" s="80" t="s">
        <v>10</v>
      </c>
      <c r="T453" s="79" t="s">
        <v>95</v>
      </c>
      <c r="U453" s="79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79">
        <v>109</v>
      </c>
      <c r="P454" s="83">
        <v>802.15</v>
      </c>
      <c r="Q454" s="80" t="s">
        <v>86</v>
      </c>
      <c r="R454" s="80" t="s">
        <v>10</v>
      </c>
      <c r="S454" s="80" t="s">
        <v>10</v>
      </c>
      <c r="T454" s="79" t="s">
        <v>96</v>
      </c>
      <c r="U454" s="79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79">
        <v>110</v>
      </c>
      <c r="P455" s="83">
        <v>200.31</v>
      </c>
      <c r="Q455" s="80" t="s">
        <v>81</v>
      </c>
      <c r="R455" s="80" t="s">
        <v>10</v>
      </c>
      <c r="S455" s="80" t="s">
        <v>82</v>
      </c>
      <c r="T455" s="79" t="s">
        <v>88</v>
      </c>
      <c r="U455" s="79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79">
        <v>110</v>
      </c>
      <c r="P456" s="83">
        <v>175.59</v>
      </c>
      <c r="Q456" s="80" t="s">
        <v>83</v>
      </c>
      <c r="R456" s="80" t="s">
        <v>10</v>
      </c>
      <c r="S456" s="80" t="s">
        <v>82</v>
      </c>
      <c r="T456" s="79" t="s">
        <v>90</v>
      </c>
      <c r="U456" s="79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79">
        <v>110</v>
      </c>
      <c r="P457" s="82">
        <v>1271.57</v>
      </c>
      <c r="Q457" s="80" t="s">
        <v>11</v>
      </c>
      <c r="R457" s="80" t="s">
        <v>10</v>
      </c>
      <c r="S457" s="80" t="s">
        <v>10</v>
      </c>
      <c r="T457" s="79" t="s">
        <v>95</v>
      </c>
      <c r="U457" s="79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79">
        <v>110</v>
      </c>
      <c r="P458" s="83">
        <v>812.98</v>
      </c>
      <c r="Q458" s="80" t="s">
        <v>86</v>
      </c>
      <c r="R458" s="80" t="s">
        <v>10</v>
      </c>
      <c r="S458" s="80" t="s">
        <v>10</v>
      </c>
      <c r="T458" s="79" t="s">
        <v>96</v>
      </c>
      <c r="U458" s="79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79">
        <v>111</v>
      </c>
      <c r="P459" s="83">
        <v>203.02</v>
      </c>
      <c r="Q459" s="80" t="s">
        <v>81</v>
      </c>
      <c r="R459" s="80" t="s">
        <v>10</v>
      </c>
      <c r="S459" s="80" t="s">
        <v>82</v>
      </c>
      <c r="T459" s="79" t="s">
        <v>88</v>
      </c>
      <c r="U459" s="79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79">
        <v>111</v>
      </c>
      <c r="P460" s="83">
        <v>177.96</v>
      </c>
      <c r="Q460" s="80" t="s">
        <v>83</v>
      </c>
      <c r="R460" s="80" t="s">
        <v>10</v>
      </c>
      <c r="S460" s="80" t="s">
        <v>82</v>
      </c>
      <c r="T460" s="79" t="s">
        <v>90</v>
      </c>
      <c r="U460" s="79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79">
        <v>111</v>
      </c>
      <c r="P461" s="83">
        <v>938.96</v>
      </c>
      <c r="Q461" s="80" t="s">
        <v>11</v>
      </c>
      <c r="R461" s="80" t="s">
        <v>10</v>
      </c>
      <c r="S461" s="80" t="s">
        <v>10</v>
      </c>
      <c r="T461" s="79" t="s">
        <v>95</v>
      </c>
      <c r="U461" s="79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79">
        <v>111</v>
      </c>
      <c r="P462" s="83">
        <v>349.77</v>
      </c>
      <c r="Q462" s="80" t="s">
        <v>11</v>
      </c>
      <c r="R462" s="80" t="s">
        <v>10</v>
      </c>
      <c r="S462" s="80" t="s">
        <v>82</v>
      </c>
      <c r="T462" s="79" t="s">
        <v>95</v>
      </c>
      <c r="U462" s="79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79">
        <v>111</v>
      </c>
      <c r="P463" s="83">
        <v>823.96</v>
      </c>
      <c r="Q463" s="80" t="s">
        <v>86</v>
      </c>
      <c r="R463" s="80" t="s">
        <v>10</v>
      </c>
      <c r="S463" s="80" t="s">
        <v>10</v>
      </c>
      <c r="T463" s="79" t="s">
        <v>96</v>
      </c>
      <c r="U463" s="79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79">
        <v>112</v>
      </c>
      <c r="P464" s="83">
        <v>205.76</v>
      </c>
      <c r="Q464" s="80" t="s">
        <v>81</v>
      </c>
      <c r="R464" s="80" t="s">
        <v>10</v>
      </c>
      <c r="S464" s="80" t="s">
        <v>82</v>
      </c>
      <c r="T464" s="79" t="s">
        <v>88</v>
      </c>
      <c r="U464" s="79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79">
        <v>112</v>
      </c>
      <c r="P465" s="83">
        <v>180.36</v>
      </c>
      <c r="Q465" s="80" t="s">
        <v>83</v>
      </c>
      <c r="R465" s="80" t="s">
        <v>10</v>
      </c>
      <c r="S465" s="80" t="s">
        <v>82</v>
      </c>
      <c r="T465" s="79" t="s">
        <v>90</v>
      </c>
      <c r="U465" s="79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79">
        <v>112</v>
      </c>
      <c r="P466" s="82">
        <v>1306.1300000000001</v>
      </c>
      <c r="Q466" s="80" t="s">
        <v>11</v>
      </c>
      <c r="R466" s="80" t="s">
        <v>10</v>
      </c>
      <c r="S466" s="80" t="s">
        <v>82</v>
      </c>
      <c r="T466" s="79" t="s">
        <v>95</v>
      </c>
      <c r="U466" s="79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79">
        <v>112</v>
      </c>
      <c r="P467" s="83">
        <v>835.08</v>
      </c>
      <c r="Q467" s="80" t="s">
        <v>86</v>
      </c>
      <c r="R467" s="80" t="s">
        <v>10</v>
      </c>
      <c r="S467" s="80" t="s">
        <v>10</v>
      </c>
      <c r="T467" s="79" t="s">
        <v>96</v>
      </c>
      <c r="U467" s="79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79">
        <v>113</v>
      </c>
      <c r="P468" s="83">
        <v>208.54</v>
      </c>
      <c r="Q468" s="80" t="s">
        <v>81</v>
      </c>
      <c r="R468" s="80" t="s">
        <v>10</v>
      </c>
      <c r="S468" s="80" t="s">
        <v>82</v>
      </c>
      <c r="T468" s="79" t="s">
        <v>88</v>
      </c>
      <c r="U468" s="79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79">
        <v>113</v>
      </c>
      <c r="P469" s="83">
        <v>182.8</v>
      </c>
      <c r="Q469" s="80" t="s">
        <v>83</v>
      </c>
      <c r="R469" s="80" t="s">
        <v>10</v>
      </c>
      <c r="S469" s="80" t="s">
        <v>82</v>
      </c>
      <c r="T469" s="79" t="s">
        <v>90</v>
      </c>
      <c r="U469" s="79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79">
        <v>113</v>
      </c>
      <c r="P470" s="83">
        <v>589.48</v>
      </c>
      <c r="Q470" s="80" t="s">
        <v>11</v>
      </c>
      <c r="R470" s="80" t="s">
        <v>10</v>
      </c>
      <c r="S470" s="80" t="s">
        <v>82</v>
      </c>
      <c r="T470" s="79" t="s">
        <v>95</v>
      </c>
      <c r="U470" s="79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79">
        <v>113</v>
      </c>
      <c r="P471" s="83">
        <v>846.35</v>
      </c>
      <c r="Q471" s="80" t="s">
        <v>86</v>
      </c>
      <c r="R471" s="80" t="s">
        <v>10</v>
      </c>
      <c r="S471" s="80" t="s">
        <v>10</v>
      </c>
      <c r="T471" s="79" t="s">
        <v>96</v>
      </c>
      <c r="U471" s="79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79">
        <v>113</v>
      </c>
      <c r="P472" s="83">
        <v>734.29</v>
      </c>
      <c r="Q472" s="80" t="s">
        <v>11</v>
      </c>
      <c r="R472" s="80" t="s">
        <v>10</v>
      </c>
      <c r="S472" s="80" t="s">
        <v>10</v>
      </c>
      <c r="T472" s="79" t="s">
        <v>96</v>
      </c>
      <c r="U472" s="79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79">
        <v>114</v>
      </c>
      <c r="P473" s="83">
        <v>211.35</v>
      </c>
      <c r="Q473" s="80" t="s">
        <v>81</v>
      </c>
      <c r="R473" s="80" t="s">
        <v>10</v>
      </c>
      <c r="S473" s="80" t="s">
        <v>82</v>
      </c>
      <c r="T473" s="79" t="s">
        <v>88</v>
      </c>
      <c r="U473" s="79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79">
        <v>114</v>
      </c>
      <c r="P474" s="83">
        <v>185.27</v>
      </c>
      <c r="Q474" s="80" t="s">
        <v>83</v>
      </c>
      <c r="R474" s="80" t="s">
        <v>10</v>
      </c>
      <c r="S474" s="80" t="s">
        <v>82</v>
      </c>
      <c r="T474" s="79" t="s">
        <v>90</v>
      </c>
      <c r="U474" s="79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79">
        <v>114</v>
      </c>
      <c r="P475" s="82">
        <v>1341.63</v>
      </c>
      <c r="Q475" s="80" t="s">
        <v>11</v>
      </c>
      <c r="R475" s="80" t="s">
        <v>10</v>
      </c>
      <c r="S475" s="80" t="s">
        <v>10</v>
      </c>
      <c r="T475" s="79" t="s">
        <v>96</v>
      </c>
      <c r="U475" s="79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79">
        <v>114</v>
      </c>
      <c r="P476" s="83">
        <v>857.78</v>
      </c>
      <c r="Q476" s="80" t="s">
        <v>86</v>
      </c>
      <c r="R476" s="80" t="s">
        <v>10</v>
      </c>
      <c r="S476" s="80" t="s">
        <v>10</v>
      </c>
      <c r="T476" s="79" t="s">
        <v>96</v>
      </c>
      <c r="U476" s="79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79">
        <v>115</v>
      </c>
      <c r="P477" s="83">
        <v>214.21</v>
      </c>
      <c r="Q477" s="80" t="s">
        <v>81</v>
      </c>
      <c r="R477" s="80" t="s">
        <v>10</v>
      </c>
      <c r="S477" s="80" t="s">
        <v>82</v>
      </c>
      <c r="T477" s="79" t="s">
        <v>88</v>
      </c>
      <c r="U477" s="79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79">
        <v>115</v>
      </c>
      <c r="P478" s="83">
        <v>187.77</v>
      </c>
      <c r="Q478" s="80" t="s">
        <v>83</v>
      </c>
      <c r="R478" s="80" t="s">
        <v>10</v>
      </c>
      <c r="S478" s="80" t="s">
        <v>82</v>
      </c>
      <c r="T478" s="79" t="s">
        <v>90</v>
      </c>
      <c r="U478" s="79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79">
        <v>115</v>
      </c>
      <c r="P479" s="82">
        <v>1359.75</v>
      </c>
      <c r="Q479" s="80" t="s">
        <v>11</v>
      </c>
      <c r="R479" s="80" t="s">
        <v>10</v>
      </c>
      <c r="S479" s="80" t="s">
        <v>10</v>
      </c>
      <c r="T479" s="79" t="s">
        <v>96</v>
      </c>
      <c r="U479" s="79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79">
        <v>115</v>
      </c>
      <c r="P480" s="83">
        <v>869.36</v>
      </c>
      <c r="Q480" s="80" t="s">
        <v>86</v>
      </c>
      <c r="R480" s="80" t="s">
        <v>10</v>
      </c>
      <c r="S480" s="80" t="s">
        <v>10</v>
      </c>
      <c r="T480" s="79" t="s">
        <v>96</v>
      </c>
      <c r="U480" s="79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79">
        <v>116</v>
      </c>
      <c r="P481" s="83">
        <v>217.1</v>
      </c>
      <c r="Q481" s="80" t="s">
        <v>81</v>
      </c>
      <c r="R481" s="80" t="s">
        <v>10</v>
      </c>
      <c r="S481" s="80" t="s">
        <v>82</v>
      </c>
      <c r="T481" s="79" t="s">
        <v>88</v>
      </c>
      <c r="U481" s="79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79">
        <v>116</v>
      </c>
      <c r="P482" s="83">
        <v>190.3</v>
      </c>
      <c r="Q482" s="80" t="s">
        <v>83</v>
      </c>
      <c r="R482" s="80" t="s">
        <v>10</v>
      </c>
      <c r="S482" s="80" t="s">
        <v>82</v>
      </c>
      <c r="T482" s="79" t="s">
        <v>90</v>
      </c>
      <c r="U482" s="79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79">
        <v>116</v>
      </c>
      <c r="P483" s="82">
        <v>1378.1</v>
      </c>
      <c r="Q483" s="80" t="s">
        <v>11</v>
      </c>
      <c r="R483" s="80" t="s">
        <v>10</v>
      </c>
      <c r="S483" s="80" t="s">
        <v>10</v>
      </c>
      <c r="T483" s="79" t="s">
        <v>96</v>
      </c>
      <c r="U483" s="79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79">
        <v>116</v>
      </c>
      <c r="P484" s="83">
        <v>881.09</v>
      </c>
      <c r="Q484" s="80" t="s">
        <v>86</v>
      </c>
      <c r="R484" s="80" t="s">
        <v>10</v>
      </c>
      <c r="S484" s="80" t="s">
        <v>10</v>
      </c>
      <c r="T484" s="79" t="s">
        <v>96</v>
      </c>
      <c r="U484" s="79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79">
        <v>117</v>
      </c>
      <c r="P485" s="83">
        <v>220.03</v>
      </c>
      <c r="Q485" s="80" t="s">
        <v>81</v>
      </c>
      <c r="R485" s="80" t="s">
        <v>10</v>
      </c>
      <c r="S485" s="80" t="s">
        <v>82</v>
      </c>
      <c r="T485" s="79" t="s">
        <v>88</v>
      </c>
      <c r="U485" s="79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79">
        <v>117</v>
      </c>
      <c r="P486" s="83">
        <v>192.87</v>
      </c>
      <c r="Q486" s="80" t="s">
        <v>83</v>
      </c>
      <c r="R486" s="80" t="s">
        <v>10</v>
      </c>
      <c r="S486" s="80" t="s">
        <v>82</v>
      </c>
      <c r="T486" s="79" t="s">
        <v>90</v>
      </c>
      <c r="U486" s="79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79">
        <v>117</v>
      </c>
      <c r="P487" s="82">
        <v>1396.71</v>
      </c>
      <c r="Q487" s="80" t="s">
        <v>11</v>
      </c>
      <c r="R487" s="80" t="s">
        <v>10</v>
      </c>
      <c r="S487" s="80" t="s">
        <v>10</v>
      </c>
      <c r="T487" s="79" t="s">
        <v>96</v>
      </c>
      <c r="U487" s="79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79">
        <v>117</v>
      </c>
      <c r="P488" s="83">
        <v>892.99</v>
      </c>
      <c r="Q488" s="80" t="s">
        <v>86</v>
      </c>
      <c r="R488" s="80" t="s">
        <v>10</v>
      </c>
      <c r="S488" s="80" t="s">
        <v>10</v>
      </c>
      <c r="T488" s="79" t="s">
        <v>96</v>
      </c>
      <c r="U488" s="79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79">
        <v>118</v>
      </c>
      <c r="P489" s="83">
        <v>223</v>
      </c>
      <c r="Q489" s="80" t="s">
        <v>81</v>
      </c>
      <c r="R489" s="80" t="s">
        <v>10</v>
      </c>
      <c r="S489" s="80" t="s">
        <v>82</v>
      </c>
      <c r="T489" s="79" t="s">
        <v>88</v>
      </c>
      <c r="U489" s="79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79">
        <v>118</v>
      </c>
      <c r="P490" s="83">
        <v>195.48</v>
      </c>
      <c r="Q490" s="80" t="s">
        <v>83</v>
      </c>
      <c r="R490" s="80" t="s">
        <v>10</v>
      </c>
      <c r="S490" s="80" t="s">
        <v>82</v>
      </c>
      <c r="T490" s="79" t="s">
        <v>90</v>
      </c>
      <c r="U490" s="79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79">
        <v>118</v>
      </c>
      <c r="P491" s="82">
        <v>1415.57</v>
      </c>
      <c r="Q491" s="80" t="s">
        <v>11</v>
      </c>
      <c r="R491" s="80" t="s">
        <v>10</v>
      </c>
      <c r="S491" s="80" t="s">
        <v>10</v>
      </c>
      <c r="T491" s="79" t="s">
        <v>96</v>
      </c>
      <c r="U491" s="79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79">
        <v>118</v>
      </c>
      <c r="P492" s="83">
        <v>905.05</v>
      </c>
      <c r="Q492" s="80" t="s">
        <v>86</v>
      </c>
      <c r="R492" s="80" t="s">
        <v>10</v>
      </c>
      <c r="S492" s="80" t="s">
        <v>10</v>
      </c>
      <c r="T492" s="79" t="s">
        <v>96</v>
      </c>
      <c r="U492" s="79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79">
        <v>119</v>
      </c>
      <c r="P493" s="83">
        <v>226.01</v>
      </c>
      <c r="Q493" s="80" t="s">
        <v>81</v>
      </c>
      <c r="R493" s="80" t="s">
        <v>10</v>
      </c>
      <c r="S493" s="80" t="s">
        <v>82</v>
      </c>
      <c r="T493" s="79" t="s">
        <v>88</v>
      </c>
      <c r="U493" s="79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79">
        <v>119</v>
      </c>
      <c r="P494" s="83">
        <v>181.48</v>
      </c>
      <c r="Q494" s="80" t="s">
        <v>83</v>
      </c>
      <c r="R494" s="80" t="s">
        <v>10</v>
      </c>
      <c r="S494" s="80" t="s">
        <v>82</v>
      </c>
      <c r="T494" s="79" t="s">
        <v>90</v>
      </c>
      <c r="U494" s="79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79">
        <v>119</v>
      </c>
      <c r="P495" s="83">
        <v>16.64</v>
      </c>
      <c r="Q495" s="80" t="s">
        <v>83</v>
      </c>
      <c r="R495" s="80" t="s">
        <v>10</v>
      </c>
      <c r="S495" s="80" t="s">
        <v>84</v>
      </c>
      <c r="T495" s="79" t="s">
        <v>90</v>
      </c>
      <c r="U495" s="79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79">
        <v>119</v>
      </c>
      <c r="P496" s="83">
        <v>458.79</v>
      </c>
      <c r="Q496" s="80" t="s">
        <v>86</v>
      </c>
      <c r="R496" s="80" t="s">
        <v>10</v>
      </c>
      <c r="S496" s="80" t="s">
        <v>10</v>
      </c>
      <c r="T496" s="79" t="s">
        <v>96</v>
      </c>
      <c r="U496" s="79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79">
        <v>119</v>
      </c>
      <c r="P497" s="82">
        <v>1434.68</v>
      </c>
      <c r="Q497" s="80" t="s">
        <v>11</v>
      </c>
      <c r="R497" s="80" t="s">
        <v>10</v>
      </c>
      <c r="S497" s="80" t="s">
        <v>10</v>
      </c>
      <c r="T497" s="79" t="s">
        <v>96</v>
      </c>
      <c r="U497" s="79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79">
        <v>119</v>
      </c>
      <c r="P498" s="83">
        <v>458.48</v>
      </c>
      <c r="Q498" s="80" t="s">
        <v>86</v>
      </c>
      <c r="R498" s="80" t="s">
        <v>10</v>
      </c>
      <c r="S498" s="80" t="s">
        <v>82</v>
      </c>
      <c r="T498" s="79" t="s">
        <v>96</v>
      </c>
      <c r="U498" s="79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79">
        <v>120</v>
      </c>
      <c r="P499" s="83">
        <v>229.62</v>
      </c>
      <c r="Q499" s="80" t="s">
        <v>81</v>
      </c>
      <c r="R499" s="80" t="s">
        <v>10</v>
      </c>
      <c r="S499" s="80" t="s">
        <v>82</v>
      </c>
      <c r="T499" s="79" t="s">
        <v>88</v>
      </c>
      <c r="U499" s="79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79">
        <v>120</v>
      </c>
      <c r="P500" s="83">
        <v>201.38</v>
      </c>
      <c r="Q500" s="80" t="s">
        <v>83</v>
      </c>
      <c r="R500" s="80" t="s">
        <v>10</v>
      </c>
      <c r="S500" s="80" t="s">
        <v>84</v>
      </c>
      <c r="T500" s="79" t="s">
        <v>90</v>
      </c>
      <c r="U500" s="79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79">
        <v>120</v>
      </c>
      <c r="P501" s="83">
        <v>228.46</v>
      </c>
      <c r="Q501" s="80" t="s">
        <v>11</v>
      </c>
      <c r="R501" s="80" t="s">
        <v>10</v>
      </c>
      <c r="S501" s="80" t="s">
        <v>10</v>
      </c>
      <c r="T501" s="79" t="s">
        <v>96</v>
      </c>
      <c r="U501" s="79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79">
        <v>120</v>
      </c>
      <c r="P502" s="83">
        <v>930.26</v>
      </c>
      <c r="Q502" s="80" t="s">
        <v>86</v>
      </c>
      <c r="R502" s="80" t="s">
        <v>10</v>
      </c>
      <c r="S502" s="80" t="s">
        <v>82</v>
      </c>
      <c r="T502" s="79" t="s">
        <v>96</v>
      </c>
      <c r="U502" s="79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79">
        <v>120</v>
      </c>
      <c r="P503" s="82">
        <v>1226.17</v>
      </c>
      <c r="Q503" s="80" t="s">
        <v>11</v>
      </c>
      <c r="R503" s="80" t="s">
        <v>10</v>
      </c>
      <c r="S503" s="80" t="s">
        <v>82</v>
      </c>
      <c r="T503" s="79" t="s">
        <v>96</v>
      </c>
      <c r="U503" s="79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3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4" t="s">
        <v>13</v>
      </c>
      <c r="P507" s="84" t="s">
        <v>14</v>
      </c>
      <c r="Q507" s="84" t="s">
        <v>3</v>
      </c>
      <c r="R507" s="84" t="s">
        <v>4</v>
      </c>
      <c r="S507" s="84" t="s">
        <v>5</v>
      </c>
      <c r="T507" s="84" t="s">
        <v>15</v>
      </c>
      <c r="U507" s="84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4" t="s">
        <v>101</v>
      </c>
      <c r="P508" s="77">
        <v>5679.75</v>
      </c>
      <c r="Q508" s="75" t="s">
        <v>83</v>
      </c>
      <c r="R508" s="75" t="s">
        <v>10</v>
      </c>
      <c r="S508" s="75" t="s">
        <v>10</v>
      </c>
      <c r="T508" s="74" t="s">
        <v>102</v>
      </c>
      <c r="U508" s="74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79">
        <v>1</v>
      </c>
      <c r="P509" s="82">
        <v>19849.189999999999</v>
      </c>
      <c r="Q509" s="80" t="s">
        <v>83</v>
      </c>
      <c r="R509" s="80" t="s">
        <v>10</v>
      </c>
      <c r="S509" s="80" t="s">
        <v>10</v>
      </c>
      <c r="T509" s="79" t="s">
        <v>102</v>
      </c>
      <c r="U509" s="79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79">
        <v>1</v>
      </c>
      <c r="P510" s="82">
        <v>12764.47</v>
      </c>
      <c r="Q510" s="80" t="s">
        <v>83</v>
      </c>
      <c r="R510" s="80" t="s">
        <v>10</v>
      </c>
      <c r="S510" s="80" t="s">
        <v>82</v>
      </c>
      <c r="T510" s="79" t="s">
        <v>102</v>
      </c>
      <c r="U510" s="79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79">
        <v>1</v>
      </c>
      <c r="P511" s="82">
        <v>18504.09</v>
      </c>
      <c r="Q511" s="80" t="s">
        <v>83</v>
      </c>
      <c r="R511" s="80" t="s">
        <v>10</v>
      </c>
      <c r="S511" s="80" t="s">
        <v>10</v>
      </c>
      <c r="T511" s="79" t="s">
        <v>103</v>
      </c>
      <c r="U511" s="79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79">
        <v>2</v>
      </c>
      <c r="P512" s="82">
        <v>51117.75</v>
      </c>
      <c r="Q512" s="80" t="s">
        <v>83</v>
      </c>
      <c r="R512" s="80" t="s">
        <v>10</v>
      </c>
      <c r="S512" s="80" t="s">
        <v>10</v>
      </c>
      <c r="T512" s="79" t="s">
        <v>103</v>
      </c>
      <c r="U512" s="79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79">
        <v>3</v>
      </c>
      <c r="P513" s="82">
        <v>45987.83</v>
      </c>
      <c r="Q513" s="80" t="s">
        <v>83</v>
      </c>
      <c r="R513" s="80" t="s">
        <v>10</v>
      </c>
      <c r="S513" s="80" t="s">
        <v>10</v>
      </c>
      <c r="T513" s="79" t="s">
        <v>103</v>
      </c>
      <c r="U513" s="79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79">
        <v>3</v>
      </c>
      <c r="P514" s="82">
        <v>5129.92</v>
      </c>
      <c r="Q514" s="80" t="s">
        <v>83</v>
      </c>
      <c r="R514" s="80" t="s">
        <v>10</v>
      </c>
      <c r="S514" s="80" t="s">
        <v>82</v>
      </c>
      <c r="T514" s="79" t="s">
        <v>103</v>
      </c>
      <c r="U514" s="79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79">
        <v>4</v>
      </c>
      <c r="P515" s="82">
        <v>51117.75</v>
      </c>
      <c r="Q515" s="80" t="s">
        <v>83</v>
      </c>
      <c r="R515" s="80" t="s">
        <v>10</v>
      </c>
      <c r="S515" s="80" t="s">
        <v>82</v>
      </c>
      <c r="T515" s="79" t="s">
        <v>103</v>
      </c>
      <c r="U515" s="79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79">
        <v>5</v>
      </c>
      <c r="P516" s="82">
        <v>1557.17</v>
      </c>
      <c r="Q516" s="80" t="s">
        <v>83</v>
      </c>
      <c r="R516" s="80" t="s">
        <v>10</v>
      </c>
      <c r="S516" s="80" t="s">
        <v>82</v>
      </c>
      <c r="T516" s="79" t="s">
        <v>103</v>
      </c>
      <c r="U516" s="79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79">
        <v>5</v>
      </c>
      <c r="P517" s="82">
        <v>34351.79</v>
      </c>
      <c r="Q517" s="80" t="s">
        <v>83</v>
      </c>
      <c r="R517" s="80" t="s">
        <v>10</v>
      </c>
      <c r="S517" s="80" t="s">
        <v>10</v>
      </c>
      <c r="T517" s="79" t="s">
        <v>104</v>
      </c>
      <c r="U517" s="79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79">
        <v>5</v>
      </c>
      <c r="P518" s="82">
        <v>15208.79</v>
      </c>
      <c r="Q518" s="80" t="s">
        <v>83</v>
      </c>
      <c r="R518" s="80" t="s">
        <v>10</v>
      </c>
      <c r="S518" s="80" t="s">
        <v>82</v>
      </c>
      <c r="T518" s="79" t="s">
        <v>104</v>
      </c>
      <c r="U518" s="79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79">
        <v>6</v>
      </c>
      <c r="P519" s="82">
        <v>1967.11</v>
      </c>
      <c r="Q519" s="80" t="s">
        <v>83</v>
      </c>
      <c r="R519" s="80" t="s">
        <v>10</v>
      </c>
      <c r="S519" s="80" t="s">
        <v>82</v>
      </c>
      <c r="T519" s="79" t="s">
        <v>104</v>
      </c>
      <c r="U519" s="79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79">
        <v>6</v>
      </c>
      <c r="P520" s="82">
        <v>49150.64</v>
      </c>
      <c r="Q520" s="80" t="s">
        <v>83</v>
      </c>
      <c r="R520" s="80" t="s">
        <v>10</v>
      </c>
      <c r="S520" s="80" t="s">
        <v>10</v>
      </c>
      <c r="T520" s="79" t="s">
        <v>105</v>
      </c>
      <c r="U520" s="79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79">
        <v>7</v>
      </c>
      <c r="P521" s="82">
        <v>11924.6</v>
      </c>
      <c r="Q521" s="80" t="s">
        <v>83</v>
      </c>
      <c r="R521" s="80" t="s">
        <v>10</v>
      </c>
      <c r="S521" s="80" t="s">
        <v>10</v>
      </c>
      <c r="T521" s="79" t="s">
        <v>105</v>
      </c>
      <c r="U521" s="79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79">
        <v>7</v>
      </c>
      <c r="P522" s="82">
        <v>30537.62</v>
      </c>
      <c r="Q522" s="80" t="s">
        <v>83</v>
      </c>
      <c r="R522" s="80" t="s">
        <v>10</v>
      </c>
      <c r="S522" s="80" t="s">
        <v>82</v>
      </c>
      <c r="T522" s="79" t="s">
        <v>105</v>
      </c>
      <c r="U522" s="79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79">
        <v>7</v>
      </c>
      <c r="P523" s="82">
        <v>8655.5300000000007</v>
      </c>
      <c r="Q523" s="80" t="s">
        <v>83</v>
      </c>
      <c r="R523" s="80" t="s">
        <v>10</v>
      </c>
      <c r="S523" s="80" t="s">
        <v>10</v>
      </c>
      <c r="T523" s="79" t="s">
        <v>106</v>
      </c>
      <c r="U523" s="79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79">
        <v>8</v>
      </c>
      <c r="P524" s="82">
        <v>51117.75</v>
      </c>
      <c r="Q524" s="80" t="s">
        <v>83</v>
      </c>
      <c r="R524" s="80" t="s">
        <v>10</v>
      </c>
      <c r="S524" s="80" t="s">
        <v>10</v>
      </c>
      <c r="T524" s="79" t="s">
        <v>106</v>
      </c>
      <c r="U524" s="79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79">
        <v>9</v>
      </c>
      <c r="P525" s="82">
        <v>16088.42</v>
      </c>
      <c r="Q525" s="80" t="s">
        <v>83</v>
      </c>
      <c r="R525" s="80" t="s">
        <v>10</v>
      </c>
      <c r="S525" s="80" t="s">
        <v>10</v>
      </c>
      <c r="T525" s="79" t="s">
        <v>106</v>
      </c>
      <c r="U525" s="79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79">
        <v>9</v>
      </c>
      <c r="P526" s="82">
        <v>35029.33</v>
      </c>
      <c r="Q526" s="80" t="s">
        <v>83</v>
      </c>
      <c r="R526" s="80" t="s">
        <v>10</v>
      </c>
      <c r="S526" s="80" t="s">
        <v>82</v>
      </c>
      <c r="T526" s="79" t="s">
        <v>106</v>
      </c>
      <c r="U526" s="79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79">
        <v>10</v>
      </c>
      <c r="P527" s="82">
        <v>2901.52</v>
      </c>
      <c r="Q527" s="80" t="s">
        <v>83</v>
      </c>
      <c r="R527" s="80" t="s">
        <v>10</v>
      </c>
      <c r="S527" s="80" t="s">
        <v>82</v>
      </c>
      <c r="T527" s="79" t="s">
        <v>106</v>
      </c>
      <c r="U527" s="79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79">
        <v>10</v>
      </c>
      <c r="P528" s="82">
        <v>10380.09</v>
      </c>
      <c r="Q528" s="80" t="s">
        <v>83</v>
      </c>
      <c r="R528" s="80" t="s">
        <v>10</v>
      </c>
      <c r="S528" s="80" t="s">
        <v>10</v>
      </c>
      <c r="T528" s="79" t="s">
        <v>107</v>
      </c>
      <c r="U528" s="79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79">
        <v>10</v>
      </c>
      <c r="P529" s="82">
        <v>2595.02</v>
      </c>
      <c r="Q529" s="80" t="s">
        <v>83</v>
      </c>
      <c r="R529" s="80" t="s">
        <v>10</v>
      </c>
      <c r="S529" s="80" t="s">
        <v>82</v>
      </c>
      <c r="T529" s="79" t="s">
        <v>107</v>
      </c>
      <c r="U529" s="79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79">
        <v>10</v>
      </c>
      <c r="P530" s="82">
        <v>35241.120000000003</v>
      </c>
      <c r="Q530" s="80" t="s">
        <v>83</v>
      </c>
      <c r="R530" s="80" t="s">
        <v>10</v>
      </c>
      <c r="S530" s="80" t="s">
        <v>10</v>
      </c>
      <c r="T530" s="79" t="s">
        <v>108</v>
      </c>
      <c r="U530" s="79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79">
        <v>11</v>
      </c>
      <c r="P531" s="82">
        <v>33846</v>
      </c>
      <c r="Q531" s="80" t="s">
        <v>83</v>
      </c>
      <c r="R531" s="80" t="s">
        <v>10</v>
      </c>
      <c r="S531" s="80" t="s">
        <v>10</v>
      </c>
      <c r="T531" s="79" t="s">
        <v>108</v>
      </c>
      <c r="U531" s="79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79">
        <v>11</v>
      </c>
      <c r="P532" s="82">
        <v>17271.78</v>
      </c>
      <c r="Q532" s="80" t="s">
        <v>83</v>
      </c>
      <c r="R532" s="80" t="s">
        <v>10</v>
      </c>
      <c r="S532" s="80" t="s">
        <v>82</v>
      </c>
      <c r="T532" s="79" t="s">
        <v>108</v>
      </c>
      <c r="U532" s="79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3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4" t="s">
        <v>13</v>
      </c>
      <c r="P537" s="84" t="s">
        <v>14</v>
      </c>
      <c r="Q537" s="84" t="s">
        <v>3</v>
      </c>
      <c r="R537" s="84" t="s">
        <v>4</v>
      </c>
      <c r="S537" s="84" t="s">
        <v>5</v>
      </c>
      <c r="T537" s="84" t="s">
        <v>15</v>
      </c>
      <c r="U537" s="84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4" t="s">
        <v>101</v>
      </c>
      <c r="P538" s="78">
        <v>583.4</v>
      </c>
      <c r="Q538" s="75" t="s">
        <v>100</v>
      </c>
      <c r="R538" s="75" t="s">
        <v>10</v>
      </c>
      <c r="S538" s="75" t="s">
        <v>10</v>
      </c>
      <c r="T538" s="74" t="s">
        <v>110</v>
      </c>
      <c r="U538" s="74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79" t="s">
        <v>101</v>
      </c>
      <c r="P539" s="82">
        <v>18484.849999999999</v>
      </c>
      <c r="Q539" s="80" t="s">
        <v>83</v>
      </c>
      <c r="R539" s="80" t="s">
        <v>10</v>
      </c>
      <c r="S539" s="80" t="s">
        <v>10</v>
      </c>
      <c r="T539" s="79" t="s">
        <v>111</v>
      </c>
      <c r="U539" s="79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79">
        <v>1</v>
      </c>
      <c r="P540" s="83">
        <v>481.31</v>
      </c>
      <c r="Q540" s="80" t="s">
        <v>100</v>
      </c>
      <c r="R540" s="80" t="s">
        <v>10</v>
      </c>
      <c r="S540" s="80" t="s">
        <v>10</v>
      </c>
      <c r="T540" s="79" t="s">
        <v>110</v>
      </c>
      <c r="U540" s="79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79">
        <v>1</v>
      </c>
      <c r="P541" s="82">
        <v>15250</v>
      </c>
      <c r="Q541" s="80" t="s">
        <v>83</v>
      </c>
      <c r="R541" s="80" t="s">
        <v>10</v>
      </c>
      <c r="S541" s="80" t="s">
        <v>10</v>
      </c>
      <c r="T541" s="79" t="s">
        <v>111</v>
      </c>
      <c r="U541" s="79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79">
        <v>2</v>
      </c>
      <c r="P542" s="83">
        <v>481.31</v>
      </c>
      <c r="Q542" s="80" t="s">
        <v>100</v>
      </c>
      <c r="R542" s="80" t="s">
        <v>10</v>
      </c>
      <c r="S542" s="80" t="s">
        <v>10</v>
      </c>
      <c r="T542" s="79" t="s">
        <v>110</v>
      </c>
      <c r="U542" s="79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79">
        <v>2</v>
      </c>
      <c r="P543" s="82">
        <v>10836.62</v>
      </c>
      <c r="Q543" s="80" t="s">
        <v>83</v>
      </c>
      <c r="R543" s="80" t="s">
        <v>10</v>
      </c>
      <c r="S543" s="80" t="s">
        <v>10</v>
      </c>
      <c r="T543" s="79" t="s">
        <v>111</v>
      </c>
      <c r="U543" s="79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79">
        <v>2</v>
      </c>
      <c r="P544" s="82">
        <v>4413.38</v>
      </c>
      <c r="Q544" s="80" t="s">
        <v>83</v>
      </c>
      <c r="R544" s="80" t="s">
        <v>10</v>
      </c>
      <c r="S544" s="80" t="s">
        <v>82</v>
      </c>
      <c r="T544" s="79" t="s">
        <v>111</v>
      </c>
      <c r="U544" s="79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79">
        <v>3</v>
      </c>
      <c r="P545" s="83">
        <v>481.31</v>
      </c>
      <c r="Q545" s="80" t="s">
        <v>100</v>
      </c>
      <c r="R545" s="80" t="s">
        <v>10</v>
      </c>
      <c r="S545" s="80" t="s">
        <v>10</v>
      </c>
      <c r="T545" s="79" t="s">
        <v>110</v>
      </c>
      <c r="U545" s="79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79">
        <v>3</v>
      </c>
      <c r="P546" s="82">
        <v>15250</v>
      </c>
      <c r="Q546" s="80" t="s">
        <v>83</v>
      </c>
      <c r="R546" s="80" t="s">
        <v>10</v>
      </c>
      <c r="S546" s="80" t="s">
        <v>82</v>
      </c>
      <c r="T546" s="79" t="s">
        <v>111</v>
      </c>
      <c r="U546" s="79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79">
        <v>4</v>
      </c>
      <c r="P547" s="83">
        <v>481.31</v>
      </c>
      <c r="Q547" s="80" t="s">
        <v>100</v>
      </c>
      <c r="R547" s="80" t="s">
        <v>10</v>
      </c>
      <c r="S547" s="80" t="s">
        <v>10</v>
      </c>
      <c r="T547" s="79" t="s">
        <v>110</v>
      </c>
      <c r="U547" s="79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79">
        <v>4</v>
      </c>
      <c r="P548" s="82">
        <v>2622.36</v>
      </c>
      <c r="Q548" s="80" t="s">
        <v>83</v>
      </c>
      <c r="R548" s="80" t="s">
        <v>10</v>
      </c>
      <c r="S548" s="80" t="s">
        <v>82</v>
      </c>
      <c r="T548" s="79" t="s">
        <v>111</v>
      </c>
      <c r="U548" s="79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79">
        <v>4</v>
      </c>
      <c r="P549" s="82">
        <v>12627.64</v>
      </c>
      <c r="Q549" s="80" t="s">
        <v>83</v>
      </c>
      <c r="R549" s="80" t="s">
        <v>10</v>
      </c>
      <c r="S549" s="80" t="s">
        <v>10</v>
      </c>
      <c r="T549" s="79" t="s">
        <v>112</v>
      </c>
      <c r="U549" s="79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79">
        <v>5</v>
      </c>
      <c r="P550" s="83">
        <v>481.31</v>
      </c>
      <c r="Q550" s="80" t="s">
        <v>100</v>
      </c>
      <c r="R550" s="80" t="s">
        <v>10</v>
      </c>
      <c r="S550" s="80" t="s">
        <v>10</v>
      </c>
      <c r="T550" s="79" t="s">
        <v>110</v>
      </c>
      <c r="U550" s="79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79">
        <v>5</v>
      </c>
      <c r="P551" s="82">
        <v>15250</v>
      </c>
      <c r="Q551" s="80" t="s">
        <v>83</v>
      </c>
      <c r="R551" s="80" t="s">
        <v>10</v>
      </c>
      <c r="S551" s="80" t="s">
        <v>10</v>
      </c>
      <c r="T551" s="79" t="s">
        <v>112</v>
      </c>
      <c r="U551" s="79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79">
        <v>6</v>
      </c>
      <c r="P552" s="83">
        <v>481.31</v>
      </c>
      <c r="Q552" s="80" t="s">
        <v>100</v>
      </c>
      <c r="R552" s="80" t="s">
        <v>10</v>
      </c>
      <c r="S552" s="80" t="s">
        <v>10</v>
      </c>
      <c r="T552" s="79" t="s">
        <v>110</v>
      </c>
      <c r="U552" s="79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79">
        <v>6</v>
      </c>
      <c r="P553" s="82">
        <v>15250</v>
      </c>
      <c r="Q553" s="80" t="s">
        <v>83</v>
      </c>
      <c r="R553" s="80" t="s">
        <v>10</v>
      </c>
      <c r="S553" s="80" t="s">
        <v>10</v>
      </c>
      <c r="T553" s="79" t="s">
        <v>112</v>
      </c>
      <c r="U553" s="79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79">
        <v>7</v>
      </c>
      <c r="P554" s="83">
        <v>481.31</v>
      </c>
      <c r="Q554" s="80" t="s">
        <v>100</v>
      </c>
      <c r="R554" s="80" t="s">
        <v>10</v>
      </c>
      <c r="S554" s="80" t="s">
        <v>10</v>
      </c>
      <c r="T554" s="79" t="s">
        <v>110</v>
      </c>
      <c r="U554" s="79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79">
        <v>7</v>
      </c>
      <c r="P555" s="82">
        <v>15250</v>
      </c>
      <c r="Q555" s="80" t="s">
        <v>83</v>
      </c>
      <c r="R555" s="80" t="s">
        <v>10</v>
      </c>
      <c r="S555" s="80" t="s">
        <v>10</v>
      </c>
      <c r="T555" s="79" t="s">
        <v>112</v>
      </c>
      <c r="U555" s="79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79">
        <v>8</v>
      </c>
      <c r="P556" s="83">
        <v>481.31</v>
      </c>
      <c r="Q556" s="80" t="s">
        <v>100</v>
      </c>
      <c r="R556" s="80" t="s">
        <v>10</v>
      </c>
      <c r="S556" s="80" t="s">
        <v>10</v>
      </c>
      <c r="T556" s="79" t="s">
        <v>110</v>
      </c>
      <c r="U556" s="79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79">
        <v>8</v>
      </c>
      <c r="P557" s="82">
        <v>15250</v>
      </c>
      <c r="Q557" s="80" t="s">
        <v>83</v>
      </c>
      <c r="R557" s="80" t="s">
        <v>10</v>
      </c>
      <c r="S557" s="80" t="s">
        <v>10</v>
      </c>
      <c r="T557" s="79" t="s">
        <v>112</v>
      </c>
      <c r="U557" s="79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79">
        <v>9</v>
      </c>
      <c r="P558" s="83">
        <v>481.31</v>
      </c>
      <c r="Q558" s="80" t="s">
        <v>100</v>
      </c>
      <c r="R558" s="80" t="s">
        <v>10</v>
      </c>
      <c r="S558" s="80" t="s">
        <v>10</v>
      </c>
      <c r="T558" s="79" t="s">
        <v>110</v>
      </c>
      <c r="U558" s="79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79">
        <v>9</v>
      </c>
      <c r="P559" s="82">
        <v>15250</v>
      </c>
      <c r="Q559" s="80" t="s">
        <v>83</v>
      </c>
      <c r="R559" s="80" t="s">
        <v>10</v>
      </c>
      <c r="S559" s="80" t="s">
        <v>10</v>
      </c>
      <c r="T559" s="79" t="s">
        <v>112</v>
      </c>
      <c r="U559" s="79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79">
        <v>10</v>
      </c>
      <c r="P560" s="83">
        <v>481.31</v>
      </c>
      <c r="Q560" s="80" t="s">
        <v>100</v>
      </c>
      <c r="R560" s="80" t="s">
        <v>10</v>
      </c>
      <c r="S560" s="80" t="s">
        <v>10</v>
      </c>
      <c r="T560" s="79" t="s">
        <v>110</v>
      </c>
      <c r="U560" s="79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79">
        <v>10</v>
      </c>
      <c r="P561" s="82">
        <v>15250</v>
      </c>
      <c r="Q561" s="80" t="s">
        <v>83</v>
      </c>
      <c r="R561" s="80" t="s">
        <v>10</v>
      </c>
      <c r="S561" s="80" t="s">
        <v>10</v>
      </c>
      <c r="T561" s="79" t="s">
        <v>112</v>
      </c>
      <c r="U561" s="79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79">
        <v>11</v>
      </c>
      <c r="P562" s="83">
        <v>481.31</v>
      </c>
      <c r="Q562" s="80" t="s">
        <v>100</v>
      </c>
      <c r="R562" s="80" t="s">
        <v>10</v>
      </c>
      <c r="S562" s="80" t="s">
        <v>10</v>
      </c>
      <c r="T562" s="79" t="s">
        <v>110</v>
      </c>
      <c r="U562" s="79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79">
        <v>11</v>
      </c>
      <c r="P563" s="82">
        <v>15250</v>
      </c>
      <c r="Q563" s="80" t="s">
        <v>83</v>
      </c>
      <c r="R563" s="80" t="s">
        <v>10</v>
      </c>
      <c r="S563" s="80" t="s">
        <v>10</v>
      </c>
      <c r="T563" s="79" t="s">
        <v>112</v>
      </c>
      <c r="U563" s="79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79">
        <v>12</v>
      </c>
      <c r="P564" s="83">
        <v>481.31</v>
      </c>
      <c r="Q564" s="80" t="s">
        <v>100</v>
      </c>
      <c r="R564" s="80" t="s">
        <v>10</v>
      </c>
      <c r="S564" s="80" t="s">
        <v>10</v>
      </c>
      <c r="T564" s="79" t="s">
        <v>110</v>
      </c>
      <c r="U564" s="79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79">
        <v>12</v>
      </c>
      <c r="P565" s="82">
        <v>15250</v>
      </c>
      <c r="Q565" s="80" t="s">
        <v>83</v>
      </c>
      <c r="R565" s="80" t="s">
        <v>10</v>
      </c>
      <c r="S565" s="80" t="s">
        <v>10</v>
      </c>
      <c r="T565" s="79" t="s">
        <v>112</v>
      </c>
      <c r="U565" s="79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79">
        <v>13</v>
      </c>
      <c r="P566" s="83">
        <v>481.31</v>
      </c>
      <c r="Q566" s="80" t="s">
        <v>100</v>
      </c>
      <c r="R566" s="80" t="s">
        <v>10</v>
      </c>
      <c r="S566" s="80" t="s">
        <v>10</v>
      </c>
      <c r="T566" s="79" t="s">
        <v>110</v>
      </c>
      <c r="U566" s="79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79">
        <v>13</v>
      </c>
      <c r="P567" s="82">
        <v>15250</v>
      </c>
      <c r="Q567" s="80" t="s">
        <v>83</v>
      </c>
      <c r="R567" s="80" t="s">
        <v>10</v>
      </c>
      <c r="S567" s="80" t="s">
        <v>10</v>
      </c>
      <c r="T567" s="79" t="s">
        <v>112</v>
      </c>
      <c r="U567" s="79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79">
        <v>14</v>
      </c>
      <c r="P568" s="83">
        <v>481.31</v>
      </c>
      <c r="Q568" s="80" t="s">
        <v>100</v>
      </c>
      <c r="R568" s="80" t="s">
        <v>10</v>
      </c>
      <c r="S568" s="80" t="s">
        <v>10</v>
      </c>
      <c r="T568" s="79" t="s">
        <v>110</v>
      </c>
      <c r="U568" s="79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79">
        <v>14</v>
      </c>
      <c r="P569" s="82">
        <v>15250</v>
      </c>
      <c r="Q569" s="80" t="s">
        <v>83</v>
      </c>
      <c r="R569" s="80" t="s">
        <v>10</v>
      </c>
      <c r="S569" s="80" t="s">
        <v>10</v>
      </c>
      <c r="T569" s="79" t="s">
        <v>112</v>
      </c>
      <c r="U569" s="79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79">
        <v>15</v>
      </c>
      <c r="P570" s="83">
        <v>481.31</v>
      </c>
      <c r="Q570" s="80" t="s">
        <v>100</v>
      </c>
      <c r="R570" s="80" t="s">
        <v>10</v>
      </c>
      <c r="S570" s="80" t="s">
        <v>10</v>
      </c>
      <c r="T570" s="79" t="s">
        <v>110</v>
      </c>
      <c r="U570" s="79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79">
        <v>15</v>
      </c>
      <c r="P571" s="82">
        <v>15250</v>
      </c>
      <c r="Q571" s="80" t="s">
        <v>83</v>
      </c>
      <c r="R571" s="80" t="s">
        <v>10</v>
      </c>
      <c r="S571" s="80" t="s">
        <v>10</v>
      </c>
      <c r="T571" s="79" t="s">
        <v>112</v>
      </c>
      <c r="U571" s="79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79">
        <v>16</v>
      </c>
      <c r="P572" s="83">
        <v>481.31</v>
      </c>
      <c r="Q572" s="80" t="s">
        <v>100</v>
      </c>
      <c r="R572" s="80" t="s">
        <v>10</v>
      </c>
      <c r="S572" s="80" t="s">
        <v>10</v>
      </c>
      <c r="T572" s="79" t="s">
        <v>110</v>
      </c>
      <c r="U572" s="79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79">
        <v>16</v>
      </c>
      <c r="P573" s="82">
        <v>15250</v>
      </c>
      <c r="Q573" s="80" t="s">
        <v>83</v>
      </c>
      <c r="R573" s="80" t="s">
        <v>10</v>
      </c>
      <c r="S573" s="80" t="s">
        <v>10</v>
      </c>
      <c r="T573" s="79" t="s">
        <v>112</v>
      </c>
      <c r="U573" s="79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79">
        <v>17</v>
      </c>
      <c r="P574" s="83">
        <v>481.31</v>
      </c>
      <c r="Q574" s="80" t="s">
        <v>100</v>
      </c>
      <c r="R574" s="80" t="s">
        <v>10</v>
      </c>
      <c r="S574" s="80" t="s">
        <v>10</v>
      </c>
      <c r="T574" s="79" t="s">
        <v>110</v>
      </c>
      <c r="U574" s="79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79">
        <v>17</v>
      </c>
      <c r="P575" s="82">
        <v>15250</v>
      </c>
      <c r="Q575" s="80" t="s">
        <v>83</v>
      </c>
      <c r="R575" s="80" t="s">
        <v>10</v>
      </c>
      <c r="S575" s="80" t="s">
        <v>10</v>
      </c>
      <c r="T575" s="79" t="s">
        <v>112</v>
      </c>
      <c r="U575" s="79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79">
        <v>18</v>
      </c>
      <c r="P576" s="83">
        <v>481.31</v>
      </c>
      <c r="Q576" s="80" t="s">
        <v>100</v>
      </c>
      <c r="R576" s="80" t="s">
        <v>10</v>
      </c>
      <c r="S576" s="80" t="s">
        <v>10</v>
      </c>
      <c r="T576" s="79" t="s">
        <v>110</v>
      </c>
      <c r="U576" s="79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79">
        <v>18</v>
      </c>
      <c r="P577" s="82">
        <v>15250</v>
      </c>
      <c r="Q577" s="80" t="s">
        <v>83</v>
      </c>
      <c r="R577" s="80" t="s">
        <v>10</v>
      </c>
      <c r="S577" s="80" t="s">
        <v>10</v>
      </c>
      <c r="T577" s="79" t="s">
        <v>112</v>
      </c>
      <c r="U577" s="79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79">
        <v>19</v>
      </c>
      <c r="P578" s="83">
        <v>481.31</v>
      </c>
      <c r="Q578" s="80" t="s">
        <v>100</v>
      </c>
      <c r="R578" s="80" t="s">
        <v>10</v>
      </c>
      <c r="S578" s="80" t="s">
        <v>10</v>
      </c>
      <c r="T578" s="79" t="s">
        <v>110</v>
      </c>
      <c r="U578" s="79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79">
        <v>19</v>
      </c>
      <c r="P579" s="82">
        <v>15250</v>
      </c>
      <c r="Q579" s="80" t="s">
        <v>83</v>
      </c>
      <c r="R579" s="80" t="s">
        <v>10</v>
      </c>
      <c r="S579" s="80" t="s">
        <v>10</v>
      </c>
      <c r="T579" s="79" t="s">
        <v>112</v>
      </c>
      <c r="U579" s="79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79">
        <v>20</v>
      </c>
      <c r="P580" s="83">
        <v>481.31</v>
      </c>
      <c r="Q580" s="80" t="s">
        <v>100</v>
      </c>
      <c r="R580" s="80" t="s">
        <v>10</v>
      </c>
      <c r="S580" s="80" t="s">
        <v>10</v>
      </c>
      <c r="T580" s="79" t="s">
        <v>110</v>
      </c>
      <c r="U580" s="79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79">
        <v>20</v>
      </c>
      <c r="P581" s="82">
        <v>15250</v>
      </c>
      <c r="Q581" s="80" t="s">
        <v>83</v>
      </c>
      <c r="R581" s="80" t="s">
        <v>10</v>
      </c>
      <c r="S581" s="80" t="s">
        <v>10</v>
      </c>
      <c r="T581" s="79" t="s">
        <v>112</v>
      </c>
      <c r="U581" s="79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79">
        <v>21</v>
      </c>
      <c r="P582" s="83">
        <v>481.31</v>
      </c>
      <c r="Q582" s="80" t="s">
        <v>100</v>
      </c>
      <c r="R582" s="80" t="s">
        <v>10</v>
      </c>
      <c r="S582" s="80" t="s">
        <v>10</v>
      </c>
      <c r="T582" s="79" t="s">
        <v>110</v>
      </c>
      <c r="U582" s="79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79">
        <v>21</v>
      </c>
      <c r="P583" s="82">
        <v>15250</v>
      </c>
      <c r="Q583" s="80" t="s">
        <v>83</v>
      </c>
      <c r="R583" s="80" t="s">
        <v>10</v>
      </c>
      <c r="S583" s="80" t="s">
        <v>10</v>
      </c>
      <c r="T583" s="79" t="s">
        <v>112</v>
      </c>
      <c r="U583" s="79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79">
        <v>22</v>
      </c>
      <c r="P584" s="83">
        <v>481.31</v>
      </c>
      <c r="Q584" s="80" t="s">
        <v>100</v>
      </c>
      <c r="R584" s="80" t="s">
        <v>10</v>
      </c>
      <c r="S584" s="80" t="s">
        <v>10</v>
      </c>
      <c r="T584" s="79" t="s">
        <v>110</v>
      </c>
      <c r="U584" s="79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79">
        <v>22</v>
      </c>
      <c r="P585" s="82">
        <v>15250</v>
      </c>
      <c r="Q585" s="80" t="s">
        <v>83</v>
      </c>
      <c r="R585" s="80" t="s">
        <v>10</v>
      </c>
      <c r="S585" s="80" t="s">
        <v>10</v>
      </c>
      <c r="T585" s="79" t="s">
        <v>112</v>
      </c>
      <c r="U585" s="79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79">
        <v>23</v>
      </c>
      <c r="P586" s="83">
        <v>481.31</v>
      </c>
      <c r="Q586" s="80" t="s">
        <v>100</v>
      </c>
      <c r="R586" s="80" t="s">
        <v>10</v>
      </c>
      <c r="S586" s="80" t="s">
        <v>10</v>
      </c>
      <c r="T586" s="79" t="s">
        <v>110</v>
      </c>
      <c r="U586" s="79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79">
        <v>23</v>
      </c>
      <c r="P587" s="82">
        <v>15250</v>
      </c>
      <c r="Q587" s="80" t="s">
        <v>83</v>
      </c>
      <c r="R587" s="80" t="s">
        <v>10</v>
      </c>
      <c r="S587" s="80" t="s">
        <v>10</v>
      </c>
      <c r="T587" s="79" t="s">
        <v>112</v>
      </c>
      <c r="U587" s="79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79">
        <v>24</v>
      </c>
      <c r="P588" s="83">
        <v>481.31</v>
      </c>
      <c r="Q588" s="80" t="s">
        <v>100</v>
      </c>
      <c r="R588" s="80" t="s">
        <v>10</v>
      </c>
      <c r="S588" s="80" t="s">
        <v>10</v>
      </c>
      <c r="T588" s="79" t="s">
        <v>110</v>
      </c>
      <c r="U588" s="79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79">
        <v>24</v>
      </c>
      <c r="P589" s="82">
        <v>5889.26</v>
      </c>
      <c r="Q589" s="80" t="s">
        <v>83</v>
      </c>
      <c r="R589" s="80" t="s">
        <v>10</v>
      </c>
      <c r="S589" s="80" t="s">
        <v>10</v>
      </c>
      <c r="T589" s="79" t="s">
        <v>112</v>
      </c>
      <c r="U589" s="79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79">
        <v>24</v>
      </c>
      <c r="P590" s="82">
        <v>9360.74</v>
      </c>
      <c r="Q590" s="80" t="s">
        <v>83</v>
      </c>
      <c r="R590" s="80" t="s">
        <v>10</v>
      </c>
      <c r="S590" s="80" t="s">
        <v>82</v>
      </c>
      <c r="T590" s="79" t="s">
        <v>112</v>
      </c>
      <c r="U590" s="79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79">
        <v>25</v>
      </c>
      <c r="P591" s="83">
        <v>481.31</v>
      </c>
      <c r="Q591" s="80" t="s">
        <v>100</v>
      </c>
      <c r="R591" s="80" t="s">
        <v>10</v>
      </c>
      <c r="S591" s="80" t="s">
        <v>10</v>
      </c>
      <c r="T591" s="79" t="s">
        <v>110</v>
      </c>
      <c r="U591" s="79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79">
        <v>25</v>
      </c>
      <c r="P592" s="82">
        <v>15250</v>
      </c>
      <c r="Q592" s="80" t="s">
        <v>83</v>
      </c>
      <c r="R592" s="80" t="s">
        <v>10</v>
      </c>
      <c r="S592" s="80" t="s">
        <v>82</v>
      </c>
      <c r="T592" s="79" t="s">
        <v>112</v>
      </c>
      <c r="U592" s="79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79">
        <v>26</v>
      </c>
      <c r="P593" s="83">
        <v>481.31</v>
      </c>
      <c r="Q593" s="80" t="s">
        <v>100</v>
      </c>
      <c r="R593" s="80" t="s">
        <v>10</v>
      </c>
      <c r="S593" s="80" t="s">
        <v>10</v>
      </c>
      <c r="T593" s="79" t="s">
        <v>110</v>
      </c>
      <c r="U593" s="79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79">
        <v>26</v>
      </c>
      <c r="P594" s="82">
        <v>15250</v>
      </c>
      <c r="Q594" s="80" t="s">
        <v>83</v>
      </c>
      <c r="R594" s="80" t="s">
        <v>10</v>
      </c>
      <c r="S594" s="80" t="s">
        <v>82</v>
      </c>
      <c r="T594" s="79" t="s">
        <v>112</v>
      </c>
      <c r="U594" s="79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79">
        <v>27</v>
      </c>
      <c r="P595" s="83">
        <v>481.31</v>
      </c>
      <c r="Q595" s="80" t="s">
        <v>100</v>
      </c>
      <c r="R595" s="80" t="s">
        <v>10</v>
      </c>
      <c r="S595" s="80" t="s">
        <v>10</v>
      </c>
      <c r="T595" s="79" t="s">
        <v>110</v>
      </c>
      <c r="U595" s="79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79">
        <v>27</v>
      </c>
      <c r="P596" s="82">
        <v>15250</v>
      </c>
      <c r="Q596" s="80" t="s">
        <v>83</v>
      </c>
      <c r="R596" s="80" t="s">
        <v>10</v>
      </c>
      <c r="S596" s="80" t="s">
        <v>82</v>
      </c>
      <c r="T596" s="79" t="s">
        <v>112</v>
      </c>
      <c r="U596" s="79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79">
        <v>28</v>
      </c>
      <c r="P597" s="83">
        <v>481.31</v>
      </c>
      <c r="Q597" s="80" t="s">
        <v>100</v>
      </c>
      <c r="R597" s="80" t="s">
        <v>10</v>
      </c>
      <c r="S597" s="80" t="s">
        <v>10</v>
      </c>
      <c r="T597" s="79" t="s">
        <v>110</v>
      </c>
      <c r="U597" s="79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79">
        <v>28</v>
      </c>
      <c r="P598" s="82">
        <v>15250</v>
      </c>
      <c r="Q598" s="80" t="s">
        <v>83</v>
      </c>
      <c r="R598" s="80" t="s">
        <v>10</v>
      </c>
      <c r="S598" s="80" t="s">
        <v>82</v>
      </c>
      <c r="T598" s="79" t="s">
        <v>112</v>
      </c>
      <c r="U598" s="79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79">
        <v>29</v>
      </c>
      <c r="P599" s="83">
        <v>481.31</v>
      </c>
      <c r="Q599" s="80" t="s">
        <v>100</v>
      </c>
      <c r="R599" s="80" t="s">
        <v>10</v>
      </c>
      <c r="S599" s="80" t="s">
        <v>10</v>
      </c>
      <c r="T599" s="79" t="s">
        <v>110</v>
      </c>
      <c r="U599" s="79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79">
        <v>29</v>
      </c>
      <c r="P600" s="82">
        <v>15250</v>
      </c>
      <c r="Q600" s="80" t="s">
        <v>83</v>
      </c>
      <c r="R600" s="80" t="s">
        <v>10</v>
      </c>
      <c r="S600" s="80" t="s">
        <v>82</v>
      </c>
      <c r="T600" s="79" t="s">
        <v>112</v>
      </c>
      <c r="U600" s="79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79">
        <v>30</v>
      </c>
      <c r="P601" s="83">
        <v>481.31</v>
      </c>
      <c r="Q601" s="80" t="s">
        <v>100</v>
      </c>
      <c r="R601" s="80" t="s">
        <v>10</v>
      </c>
      <c r="S601" s="80" t="s">
        <v>10</v>
      </c>
      <c r="T601" s="79" t="s">
        <v>110</v>
      </c>
      <c r="U601" s="79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79">
        <v>30</v>
      </c>
      <c r="P602" s="82">
        <v>15250</v>
      </c>
      <c r="Q602" s="80" t="s">
        <v>83</v>
      </c>
      <c r="R602" s="80" t="s">
        <v>10</v>
      </c>
      <c r="S602" s="80" t="s">
        <v>82</v>
      </c>
      <c r="T602" s="79" t="s">
        <v>112</v>
      </c>
      <c r="U602" s="79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79">
        <v>31</v>
      </c>
      <c r="P603" s="83">
        <v>481.31</v>
      </c>
      <c r="Q603" s="80" t="s">
        <v>100</v>
      </c>
      <c r="R603" s="80" t="s">
        <v>10</v>
      </c>
      <c r="S603" s="80" t="s">
        <v>10</v>
      </c>
      <c r="T603" s="79" t="s">
        <v>110</v>
      </c>
      <c r="U603" s="79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79">
        <v>31</v>
      </c>
      <c r="P604" s="82">
        <v>15250</v>
      </c>
      <c r="Q604" s="80" t="s">
        <v>83</v>
      </c>
      <c r="R604" s="80" t="s">
        <v>10</v>
      </c>
      <c r="S604" s="80" t="s">
        <v>82</v>
      </c>
      <c r="T604" s="79" t="s">
        <v>112</v>
      </c>
      <c r="U604" s="79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79">
        <v>32</v>
      </c>
      <c r="P605" s="83">
        <v>481.31</v>
      </c>
      <c r="Q605" s="80" t="s">
        <v>100</v>
      </c>
      <c r="R605" s="80" t="s">
        <v>10</v>
      </c>
      <c r="S605" s="80" t="s">
        <v>10</v>
      </c>
      <c r="T605" s="79" t="s">
        <v>110</v>
      </c>
      <c r="U605" s="79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79">
        <v>32</v>
      </c>
      <c r="P606" s="82">
        <v>15250</v>
      </c>
      <c r="Q606" s="80" t="s">
        <v>83</v>
      </c>
      <c r="R606" s="80" t="s">
        <v>10</v>
      </c>
      <c r="S606" s="80" t="s">
        <v>82</v>
      </c>
      <c r="T606" s="79" t="s">
        <v>112</v>
      </c>
      <c r="U606" s="79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79">
        <v>33</v>
      </c>
      <c r="P607" s="83">
        <v>481.31</v>
      </c>
      <c r="Q607" s="80" t="s">
        <v>100</v>
      </c>
      <c r="R607" s="80" t="s">
        <v>10</v>
      </c>
      <c r="S607" s="80" t="s">
        <v>10</v>
      </c>
      <c r="T607" s="79" t="s">
        <v>110</v>
      </c>
      <c r="U607" s="79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79">
        <v>33</v>
      </c>
      <c r="P608" s="82">
        <v>15250</v>
      </c>
      <c r="Q608" s="80" t="s">
        <v>83</v>
      </c>
      <c r="R608" s="80" t="s">
        <v>10</v>
      </c>
      <c r="S608" s="80" t="s">
        <v>82</v>
      </c>
      <c r="T608" s="79" t="s">
        <v>112</v>
      </c>
      <c r="U608" s="79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79">
        <v>34</v>
      </c>
      <c r="P609" s="83">
        <v>481.31</v>
      </c>
      <c r="Q609" s="80" t="s">
        <v>100</v>
      </c>
      <c r="R609" s="80" t="s">
        <v>10</v>
      </c>
      <c r="S609" s="80" t="s">
        <v>10</v>
      </c>
      <c r="T609" s="79" t="s">
        <v>110</v>
      </c>
      <c r="U609" s="79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79">
        <v>34</v>
      </c>
      <c r="P610" s="82">
        <v>7522.71</v>
      </c>
      <c r="Q610" s="80" t="s">
        <v>83</v>
      </c>
      <c r="R610" s="80" t="s">
        <v>10</v>
      </c>
      <c r="S610" s="80" t="s">
        <v>82</v>
      </c>
      <c r="T610" s="79" t="s">
        <v>112</v>
      </c>
      <c r="U610" s="79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79">
        <v>34</v>
      </c>
      <c r="P611" s="82">
        <v>7727.29</v>
      </c>
      <c r="Q611" s="80" t="s">
        <v>83</v>
      </c>
      <c r="R611" s="80" t="s">
        <v>10</v>
      </c>
      <c r="S611" s="80" t="s">
        <v>10</v>
      </c>
      <c r="T611" s="79" t="s">
        <v>113</v>
      </c>
      <c r="U611" s="79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79">
        <v>35</v>
      </c>
      <c r="P612" s="83">
        <v>481.31</v>
      </c>
      <c r="Q612" s="80" t="s">
        <v>100</v>
      </c>
      <c r="R612" s="80" t="s">
        <v>10</v>
      </c>
      <c r="S612" s="80" t="s">
        <v>10</v>
      </c>
      <c r="T612" s="79" t="s">
        <v>110</v>
      </c>
      <c r="U612" s="79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79">
        <v>35</v>
      </c>
      <c r="P613" s="82">
        <v>15250</v>
      </c>
      <c r="Q613" s="80" t="s">
        <v>83</v>
      </c>
      <c r="R613" s="80" t="s">
        <v>10</v>
      </c>
      <c r="S613" s="80" t="s">
        <v>10</v>
      </c>
      <c r="T613" s="79" t="s">
        <v>113</v>
      </c>
      <c r="U613" s="79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79">
        <v>36</v>
      </c>
      <c r="P614" s="83">
        <v>481.31</v>
      </c>
      <c r="Q614" s="80" t="s">
        <v>100</v>
      </c>
      <c r="R614" s="80" t="s">
        <v>10</v>
      </c>
      <c r="S614" s="80" t="s">
        <v>10</v>
      </c>
      <c r="T614" s="79" t="s">
        <v>110</v>
      </c>
      <c r="U614" s="79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79">
        <v>36</v>
      </c>
      <c r="P615" s="82">
        <v>15250</v>
      </c>
      <c r="Q615" s="80" t="s">
        <v>83</v>
      </c>
      <c r="R615" s="80" t="s">
        <v>10</v>
      </c>
      <c r="S615" s="80" t="s">
        <v>10</v>
      </c>
      <c r="T615" s="79" t="s">
        <v>113</v>
      </c>
      <c r="U615" s="79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79">
        <v>37</v>
      </c>
      <c r="P616" s="83">
        <v>481.31</v>
      </c>
      <c r="Q616" s="80" t="s">
        <v>100</v>
      </c>
      <c r="R616" s="80" t="s">
        <v>10</v>
      </c>
      <c r="S616" s="80" t="s">
        <v>10</v>
      </c>
      <c r="T616" s="79" t="s">
        <v>110</v>
      </c>
      <c r="U616" s="79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79">
        <v>37</v>
      </c>
      <c r="P617" s="82">
        <v>15250</v>
      </c>
      <c r="Q617" s="80" t="s">
        <v>83</v>
      </c>
      <c r="R617" s="80" t="s">
        <v>10</v>
      </c>
      <c r="S617" s="80" t="s">
        <v>10</v>
      </c>
      <c r="T617" s="79" t="s">
        <v>113</v>
      </c>
      <c r="U617" s="79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79">
        <v>38</v>
      </c>
      <c r="P618" s="83">
        <v>481.31</v>
      </c>
      <c r="Q618" s="80" t="s">
        <v>100</v>
      </c>
      <c r="R618" s="80" t="s">
        <v>10</v>
      </c>
      <c r="S618" s="80" t="s">
        <v>10</v>
      </c>
      <c r="T618" s="79" t="s">
        <v>110</v>
      </c>
      <c r="U618" s="79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79">
        <v>38</v>
      </c>
      <c r="P619" s="82">
        <v>15250</v>
      </c>
      <c r="Q619" s="80" t="s">
        <v>83</v>
      </c>
      <c r="R619" s="80" t="s">
        <v>10</v>
      </c>
      <c r="S619" s="80" t="s">
        <v>10</v>
      </c>
      <c r="T619" s="79" t="s">
        <v>113</v>
      </c>
      <c r="U619" s="79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79">
        <v>39</v>
      </c>
      <c r="P620" s="83">
        <v>481.31</v>
      </c>
      <c r="Q620" s="80" t="s">
        <v>100</v>
      </c>
      <c r="R620" s="80" t="s">
        <v>10</v>
      </c>
      <c r="S620" s="80" t="s">
        <v>10</v>
      </c>
      <c r="T620" s="79" t="s">
        <v>110</v>
      </c>
      <c r="U620" s="79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79">
        <v>39</v>
      </c>
      <c r="P621" s="82">
        <v>15250</v>
      </c>
      <c r="Q621" s="80" t="s">
        <v>83</v>
      </c>
      <c r="R621" s="80" t="s">
        <v>10</v>
      </c>
      <c r="S621" s="80" t="s">
        <v>10</v>
      </c>
      <c r="T621" s="79" t="s">
        <v>113</v>
      </c>
      <c r="U621" s="79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79">
        <v>40</v>
      </c>
      <c r="P622" s="83">
        <v>481.31</v>
      </c>
      <c r="Q622" s="80" t="s">
        <v>100</v>
      </c>
      <c r="R622" s="80" t="s">
        <v>10</v>
      </c>
      <c r="S622" s="80" t="s">
        <v>10</v>
      </c>
      <c r="T622" s="79" t="s">
        <v>110</v>
      </c>
      <c r="U622" s="79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79">
        <v>40</v>
      </c>
      <c r="P623" s="82">
        <v>15250</v>
      </c>
      <c r="Q623" s="80" t="s">
        <v>83</v>
      </c>
      <c r="R623" s="80" t="s">
        <v>10</v>
      </c>
      <c r="S623" s="80" t="s">
        <v>10</v>
      </c>
      <c r="T623" s="79" t="s">
        <v>113</v>
      </c>
      <c r="U623" s="79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79">
        <v>41</v>
      </c>
      <c r="P624" s="83">
        <v>481.31</v>
      </c>
      <c r="Q624" s="80" t="s">
        <v>100</v>
      </c>
      <c r="R624" s="80" t="s">
        <v>10</v>
      </c>
      <c r="S624" s="80" t="s">
        <v>10</v>
      </c>
      <c r="T624" s="79" t="s">
        <v>110</v>
      </c>
      <c r="U624" s="79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79">
        <v>41</v>
      </c>
      <c r="P625" s="82">
        <v>15250</v>
      </c>
      <c r="Q625" s="80" t="s">
        <v>83</v>
      </c>
      <c r="R625" s="80" t="s">
        <v>10</v>
      </c>
      <c r="S625" s="80" t="s">
        <v>10</v>
      </c>
      <c r="T625" s="79" t="s">
        <v>113</v>
      </c>
      <c r="U625" s="79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79">
        <v>42</v>
      </c>
      <c r="P626" s="83">
        <v>481.31</v>
      </c>
      <c r="Q626" s="80" t="s">
        <v>100</v>
      </c>
      <c r="R626" s="80" t="s">
        <v>10</v>
      </c>
      <c r="S626" s="80" t="s">
        <v>10</v>
      </c>
      <c r="T626" s="79" t="s">
        <v>110</v>
      </c>
      <c r="U626" s="79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79">
        <v>42</v>
      </c>
      <c r="P627" s="82">
        <v>15250</v>
      </c>
      <c r="Q627" s="80" t="s">
        <v>83</v>
      </c>
      <c r="R627" s="80" t="s">
        <v>10</v>
      </c>
      <c r="S627" s="80" t="s">
        <v>10</v>
      </c>
      <c r="T627" s="79" t="s">
        <v>113</v>
      </c>
      <c r="U627" s="79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79">
        <v>43</v>
      </c>
      <c r="P628" s="83">
        <v>481.31</v>
      </c>
      <c r="Q628" s="80" t="s">
        <v>100</v>
      </c>
      <c r="R628" s="80" t="s">
        <v>10</v>
      </c>
      <c r="S628" s="80" t="s">
        <v>10</v>
      </c>
      <c r="T628" s="79" t="s">
        <v>110</v>
      </c>
      <c r="U628" s="79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79">
        <v>43</v>
      </c>
      <c r="P629" s="82">
        <v>15250</v>
      </c>
      <c r="Q629" s="80" t="s">
        <v>83</v>
      </c>
      <c r="R629" s="80" t="s">
        <v>10</v>
      </c>
      <c r="S629" s="80" t="s">
        <v>10</v>
      </c>
      <c r="T629" s="79" t="s">
        <v>113</v>
      </c>
      <c r="U629" s="79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79">
        <v>44</v>
      </c>
      <c r="P630" s="83">
        <v>481.31</v>
      </c>
      <c r="Q630" s="80" t="s">
        <v>100</v>
      </c>
      <c r="R630" s="80" t="s">
        <v>10</v>
      </c>
      <c r="S630" s="80" t="s">
        <v>10</v>
      </c>
      <c r="T630" s="79" t="s">
        <v>110</v>
      </c>
      <c r="U630" s="79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79">
        <v>44</v>
      </c>
      <c r="P631" s="82">
        <v>15250</v>
      </c>
      <c r="Q631" s="80" t="s">
        <v>83</v>
      </c>
      <c r="R631" s="80" t="s">
        <v>10</v>
      </c>
      <c r="S631" s="80" t="s">
        <v>10</v>
      </c>
      <c r="T631" s="79" t="s">
        <v>113</v>
      </c>
      <c r="U631" s="79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79">
        <v>45</v>
      </c>
      <c r="P632" s="83">
        <v>481.31</v>
      </c>
      <c r="Q632" s="80" t="s">
        <v>100</v>
      </c>
      <c r="R632" s="80" t="s">
        <v>10</v>
      </c>
      <c r="S632" s="80" t="s">
        <v>10</v>
      </c>
      <c r="T632" s="79" t="s">
        <v>110</v>
      </c>
      <c r="U632" s="79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79">
        <v>45</v>
      </c>
      <c r="P633" s="82">
        <v>15250</v>
      </c>
      <c r="Q633" s="80" t="s">
        <v>83</v>
      </c>
      <c r="R633" s="80" t="s">
        <v>10</v>
      </c>
      <c r="S633" s="80" t="s">
        <v>10</v>
      </c>
      <c r="T633" s="79" t="s">
        <v>113</v>
      </c>
      <c r="U633" s="79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79">
        <v>46</v>
      </c>
      <c r="P634" s="83">
        <v>481.31</v>
      </c>
      <c r="Q634" s="80" t="s">
        <v>100</v>
      </c>
      <c r="R634" s="80" t="s">
        <v>10</v>
      </c>
      <c r="S634" s="80" t="s">
        <v>10</v>
      </c>
      <c r="T634" s="79" t="s">
        <v>110</v>
      </c>
      <c r="U634" s="79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79">
        <v>46</v>
      </c>
      <c r="P635" s="82">
        <v>15250</v>
      </c>
      <c r="Q635" s="80" t="s">
        <v>83</v>
      </c>
      <c r="R635" s="80" t="s">
        <v>10</v>
      </c>
      <c r="S635" s="80" t="s">
        <v>10</v>
      </c>
      <c r="T635" s="79" t="s">
        <v>113</v>
      </c>
      <c r="U635" s="79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79">
        <v>47</v>
      </c>
      <c r="P636" s="83">
        <v>481.31</v>
      </c>
      <c r="Q636" s="80" t="s">
        <v>100</v>
      </c>
      <c r="R636" s="80" t="s">
        <v>10</v>
      </c>
      <c r="S636" s="80" t="s">
        <v>10</v>
      </c>
      <c r="T636" s="79" t="s">
        <v>110</v>
      </c>
      <c r="U636" s="79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79">
        <v>47</v>
      </c>
      <c r="P637" s="82">
        <v>15250</v>
      </c>
      <c r="Q637" s="80" t="s">
        <v>83</v>
      </c>
      <c r="R637" s="80" t="s">
        <v>10</v>
      </c>
      <c r="S637" s="80" t="s">
        <v>10</v>
      </c>
      <c r="T637" s="79" t="s">
        <v>113</v>
      </c>
      <c r="U637" s="79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79">
        <v>48</v>
      </c>
      <c r="P638" s="83">
        <v>481.31</v>
      </c>
      <c r="Q638" s="80" t="s">
        <v>100</v>
      </c>
      <c r="R638" s="80" t="s">
        <v>10</v>
      </c>
      <c r="S638" s="80" t="s">
        <v>10</v>
      </c>
      <c r="T638" s="79" t="s">
        <v>110</v>
      </c>
      <c r="U638" s="79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79">
        <v>48</v>
      </c>
      <c r="P639" s="82">
        <v>15250</v>
      </c>
      <c r="Q639" s="80" t="s">
        <v>83</v>
      </c>
      <c r="R639" s="80" t="s">
        <v>10</v>
      </c>
      <c r="S639" s="80" t="s">
        <v>10</v>
      </c>
      <c r="T639" s="79" t="s">
        <v>113</v>
      </c>
      <c r="U639" s="79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79">
        <v>49</v>
      </c>
      <c r="P640" s="83">
        <v>481.31</v>
      </c>
      <c r="Q640" s="80" t="s">
        <v>100</v>
      </c>
      <c r="R640" s="80" t="s">
        <v>10</v>
      </c>
      <c r="S640" s="80" t="s">
        <v>10</v>
      </c>
      <c r="T640" s="79" t="s">
        <v>110</v>
      </c>
      <c r="U640" s="79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79">
        <v>49</v>
      </c>
      <c r="P641" s="82">
        <v>15250</v>
      </c>
      <c r="Q641" s="80" t="s">
        <v>83</v>
      </c>
      <c r="R641" s="80" t="s">
        <v>10</v>
      </c>
      <c r="S641" s="80" t="s">
        <v>10</v>
      </c>
      <c r="T641" s="79" t="s">
        <v>113</v>
      </c>
      <c r="U641" s="79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79">
        <v>50</v>
      </c>
      <c r="P642" s="83">
        <v>481.31</v>
      </c>
      <c r="Q642" s="80" t="s">
        <v>100</v>
      </c>
      <c r="R642" s="80" t="s">
        <v>10</v>
      </c>
      <c r="S642" s="80" t="s">
        <v>10</v>
      </c>
      <c r="T642" s="79" t="s">
        <v>110</v>
      </c>
      <c r="U642" s="79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79">
        <v>50</v>
      </c>
      <c r="P643" s="82">
        <v>15250</v>
      </c>
      <c r="Q643" s="80" t="s">
        <v>83</v>
      </c>
      <c r="R643" s="80" t="s">
        <v>10</v>
      </c>
      <c r="S643" s="80" t="s">
        <v>10</v>
      </c>
      <c r="T643" s="79" t="s">
        <v>113</v>
      </c>
      <c r="U643" s="79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79">
        <v>51</v>
      </c>
      <c r="P644" s="83">
        <v>481.31</v>
      </c>
      <c r="Q644" s="80" t="s">
        <v>100</v>
      </c>
      <c r="R644" s="80" t="s">
        <v>10</v>
      </c>
      <c r="S644" s="80" t="s">
        <v>10</v>
      </c>
      <c r="T644" s="79" t="s">
        <v>110</v>
      </c>
      <c r="U644" s="79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79">
        <v>51</v>
      </c>
      <c r="P645" s="82">
        <v>15250</v>
      </c>
      <c r="Q645" s="80" t="s">
        <v>83</v>
      </c>
      <c r="R645" s="80" t="s">
        <v>10</v>
      </c>
      <c r="S645" s="80" t="s">
        <v>10</v>
      </c>
      <c r="T645" s="79" t="s">
        <v>113</v>
      </c>
      <c r="U645" s="79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79">
        <v>52</v>
      </c>
      <c r="P646" s="83">
        <v>481.31</v>
      </c>
      <c r="Q646" s="80" t="s">
        <v>100</v>
      </c>
      <c r="R646" s="80" t="s">
        <v>10</v>
      </c>
      <c r="S646" s="80" t="s">
        <v>10</v>
      </c>
      <c r="T646" s="79" t="s">
        <v>110</v>
      </c>
      <c r="U646" s="79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79">
        <v>52</v>
      </c>
      <c r="P647" s="82">
        <v>15250</v>
      </c>
      <c r="Q647" s="80" t="s">
        <v>83</v>
      </c>
      <c r="R647" s="80" t="s">
        <v>10</v>
      </c>
      <c r="S647" s="80" t="s">
        <v>10</v>
      </c>
      <c r="T647" s="79" t="s">
        <v>113</v>
      </c>
      <c r="U647" s="79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79">
        <v>53</v>
      </c>
      <c r="P648" s="83">
        <v>481.31</v>
      </c>
      <c r="Q648" s="80" t="s">
        <v>100</v>
      </c>
      <c r="R648" s="80" t="s">
        <v>10</v>
      </c>
      <c r="S648" s="80" t="s">
        <v>10</v>
      </c>
      <c r="T648" s="79" t="s">
        <v>110</v>
      </c>
      <c r="U648" s="79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79">
        <v>53</v>
      </c>
      <c r="P649" s="82">
        <v>15250</v>
      </c>
      <c r="Q649" s="80" t="s">
        <v>83</v>
      </c>
      <c r="R649" s="80" t="s">
        <v>10</v>
      </c>
      <c r="S649" s="80" t="s">
        <v>10</v>
      </c>
      <c r="T649" s="79" t="s">
        <v>113</v>
      </c>
      <c r="U649" s="79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79">
        <v>54</v>
      </c>
      <c r="P650" s="83">
        <v>481.31</v>
      </c>
      <c r="Q650" s="80" t="s">
        <v>100</v>
      </c>
      <c r="R650" s="80" t="s">
        <v>10</v>
      </c>
      <c r="S650" s="80" t="s">
        <v>10</v>
      </c>
      <c r="T650" s="79" t="s">
        <v>110</v>
      </c>
      <c r="U650" s="79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79">
        <v>54</v>
      </c>
      <c r="P651" s="82">
        <v>15250</v>
      </c>
      <c r="Q651" s="80" t="s">
        <v>83</v>
      </c>
      <c r="R651" s="80" t="s">
        <v>10</v>
      </c>
      <c r="S651" s="80" t="s">
        <v>10</v>
      </c>
      <c r="T651" s="79" t="s">
        <v>113</v>
      </c>
      <c r="U651" s="79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79">
        <v>55</v>
      </c>
      <c r="P652" s="83">
        <v>481.31</v>
      </c>
      <c r="Q652" s="80" t="s">
        <v>100</v>
      </c>
      <c r="R652" s="80" t="s">
        <v>10</v>
      </c>
      <c r="S652" s="80" t="s">
        <v>10</v>
      </c>
      <c r="T652" s="79" t="s">
        <v>110</v>
      </c>
      <c r="U652" s="79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79">
        <v>55</v>
      </c>
      <c r="P653" s="82">
        <v>15250</v>
      </c>
      <c r="Q653" s="80" t="s">
        <v>83</v>
      </c>
      <c r="R653" s="80" t="s">
        <v>10</v>
      </c>
      <c r="S653" s="80" t="s">
        <v>10</v>
      </c>
      <c r="T653" s="79" t="s">
        <v>113</v>
      </c>
      <c r="U653" s="79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79">
        <v>56</v>
      </c>
      <c r="P654" s="83">
        <v>481.31</v>
      </c>
      <c r="Q654" s="80" t="s">
        <v>100</v>
      </c>
      <c r="R654" s="80" t="s">
        <v>10</v>
      </c>
      <c r="S654" s="80" t="s">
        <v>10</v>
      </c>
      <c r="T654" s="79" t="s">
        <v>110</v>
      </c>
      <c r="U654" s="79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79">
        <v>56</v>
      </c>
      <c r="P655" s="82">
        <v>15250</v>
      </c>
      <c r="Q655" s="80" t="s">
        <v>83</v>
      </c>
      <c r="R655" s="80" t="s">
        <v>10</v>
      </c>
      <c r="S655" s="80" t="s">
        <v>10</v>
      </c>
      <c r="T655" s="79" t="s">
        <v>113</v>
      </c>
      <c r="U655" s="79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79">
        <v>57</v>
      </c>
      <c r="P656" s="83">
        <v>481.31</v>
      </c>
      <c r="Q656" s="80" t="s">
        <v>100</v>
      </c>
      <c r="R656" s="80" t="s">
        <v>10</v>
      </c>
      <c r="S656" s="80" t="s">
        <v>10</v>
      </c>
      <c r="T656" s="79" t="s">
        <v>110</v>
      </c>
      <c r="U656" s="79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79">
        <v>57</v>
      </c>
      <c r="P657" s="82">
        <v>15250</v>
      </c>
      <c r="Q657" s="80" t="s">
        <v>83</v>
      </c>
      <c r="R657" s="80" t="s">
        <v>10</v>
      </c>
      <c r="S657" s="80" t="s">
        <v>10</v>
      </c>
      <c r="T657" s="79" t="s">
        <v>113</v>
      </c>
      <c r="U657" s="79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79">
        <v>58</v>
      </c>
      <c r="P658" s="83">
        <v>481.31</v>
      </c>
      <c r="Q658" s="80" t="s">
        <v>100</v>
      </c>
      <c r="R658" s="80" t="s">
        <v>10</v>
      </c>
      <c r="S658" s="80" t="s">
        <v>10</v>
      </c>
      <c r="T658" s="79" t="s">
        <v>110</v>
      </c>
      <c r="U658" s="79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79">
        <v>58</v>
      </c>
      <c r="P659" s="82">
        <v>15250</v>
      </c>
      <c r="Q659" s="80" t="s">
        <v>83</v>
      </c>
      <c r="R659" s="80" t="s">
        <v>10</v>
      </c>
      <c r="S659" s="80" t="s">
        <v>10</v>
      </c>
      <c r="T659" s="79" t="s">
        <v>113</v>
      </c>
      <c r="U659" s="79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79">
        <v>59</v>
      </c>
      <c r="P660" s="83">
        <v>481.31</v>
      </c>
      <c r="Q660" s="80" t="s">
        <v>100</v>
      </c>
      <c r="R660" s="80" t="s">
        <v>10</v>
      </c>
      <c r="S660" s="80" t="s">
        <v>10</v>
      </c>
      <c r="T660" s="79" t="s">
        <v>110</v>
      </c>
      <c r="U660" s="79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79">
        <v>59</v>
      </c>
      <c r="P661" s="82">
        <v>8209.7900000000009</v>
      </c>
      <c r="Q661" s="80" t="s">
        <v>83</v>
      </c>
      <c r="R661" s="80" t="s">
        <v>10</v>
      </c>
      <c r="S661" s="80" t="s">
        <v>10</v>
      </c>
      <c r="T661" s="79" t="s">
        <v>113</v>
      </c>
      <c r="U661" s="79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79">
        <v>59</v>
      </c>
      <c r="P662" s="82">
        <v>7040.21</v>
      </c>
      <c r="Q662" s="80" t="s">
        <v>83</v>
      </c>
      <c r="R662" s="80" t="s">
        <v>10</v>
      </c>
      <c r="S662" s="80" t="s">
        <v>82</v>
      </c>
      <c r="T662" s="79" t="s">
        <v>113</v>
      </c>
      <c r="U662" s="79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79">
        <v>60</v>
      </c>
      <c r="P663" s="83">
        <v>481.31</v>
      </c>
      <c r="Q663" s="80" t="s">
        <v>100</v>
      </c>
      <c r="R663" s="80" t="s">
        <v>10</v>
      </c>
      <c r="S663" s="80" t="s">
        <v>10</v>
      </c>
      <c r="T663" s="79" t="s">
        <v>110</v>
      </c>
      <c r="U663" s="79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79">
        <v>60</v>
      </c>
      <c r="P664" s="82">
        <v>15250</v>
      </c>
      <c r="Q664" s="80" t="s">
        <v>83</v>
      </c>
      <c r="R664" s="80" t="s">
        <v>10</v>
      </c>
      <c r="S664" s="80" t="s">
        <v>82</v>
      </c>
      <c r="T664" s="79" t="s">
        <v>113</v>
      </c>
      <c r="U664" s="79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79">
        <v>61</v>
      </c>
      <c r="P665" s="83">
        <v>481.31</v>
      </c>
      <c r="Q665" s="80" t="s">
        <v>100</v>
      </c>
      <c r="R665" s="80" t="s">
        <v>10</v>
      </c>
      <c r="S665" s="80" t="s">
        <v>10</v>
      </c>
      <c r="T665" s="79" t="s">
        <v>110</v>
      </c>
      <c r="U665" s="79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79">
        <v>61</v>
      </c>
      <c r="P666" s="82">
        <v>15250</v>
      </c>
      <c r="Q666" s="80" t="s">
        <v>83</v>
      </c>
      <c r="R666" s="80" t="s">
        <v>10</v>
      </c>
      <c r="S666" s="80" t="s">
        <v>82</v>
      </c>
      <c r="T666" s="79" t="s">
        <v>113</v>
      </c>
      <c r="U666" s="79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79">
        <v>62</v>
      </c>
      <c r="P667" s="83">
        <v>481.31</v>
      </c>
      <c r="Q667" s="80" t="s">
        <v>100</v>
      </c>
      <c r="R667" s="80" t="s">
        <v>10</v>
      </c>
      <c r="S667" s="80" t="s">
        <v>10</v>
      </c>
      <c r="T667" s="79" t="s">
        <v>110</v>
      </c>
      <c r="U667" s="79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79">
        <v>62</v>
      </c>
      <c r="P668" s="82">
        <v>15250</v>
      </c>
      <c r="Q668" s="80" t="s">
        <v>83</v>
      </c>
      <c r="R668" s="80" t="s">
        <v>10</v>
      </c>
      <c r="S668" s="80" t="s">
        <v>82</v>
      </c>
      <c r="T668" s="79" t="s">
        <v>113</v>
      </c>
      <c r="U668" s="79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79">
        <v>63</v>
      </c>
      <c r="P669" s="83">
        <v>481.31</v>
      </c>
      <c r="Q669" s="80" t="s">
        <v>100</v>
      </c>
      <c r="R669" s="80" t="s">
        <v>10</v>
      </c>
      <c r="S669" s="80" t="s">
        <v>10</v>
      </c>
      <c r="T669" s="79" t="s">
        <v>110</v>
      </c>
      <c r="U669" s="79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79">
        <v>63</v>
      </c>
      <c r="P670" s="82">
        <v>15250</v>
      </c>
      <c r="Q670" s="80" t="s">
        <v>83</v>
      </c>
      <c r="R670" s="80" t="s">
        <v>10</v>
      </c>
      <c r="S670" s="80" t="s">
        <v>82</v>
      </c>
      <c r="T670" s="79" t="s">
        <v>113</v>
      </c>
      <c r="U670" s="79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79">
        <v>64</v>
      </c>
      <c r="P671" s="83">
        <v>481.31</v>
      </c>
      <c r="Q671" s="80" t="s">
        <v>100</v>
      </c>
      <c r="R671" s="80" t="s">
        <v>10</v>
      </c>
      <c r="S671" s="80" t="s">
        <v>10</v>
      </c>
      <c r="T671" s="79" t="s">
        <v>110</v>
      </c>
      <c r="U671" s="79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79">
        <v>64</v>
      </c>
      <c r="P672" s="82">
        <v>15250</v>
      </c>
      <c r="Q672" s="80" t="s">
        <v>83</v>
      </c>
      <c r="R672" s="80" t="s">
        <v>10</v>
      </c>
      <c r="S672" s="80" t="s">
        <v>82</v>
      </c>
      <c r="T672" s="79" t="s">
        <v>113</v>
      </c>
      <c r="U672" s="79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79">
        <v>65</v>
      </c>
      <c r="P673" s="83">
        <v>481.31</v>
      </c>
      <c r="Q673" s="80" t="s">
        <v>100</v>
      </c>
      <c r="R673" s="80" t="s">
        <v>10</v>
      </c>
      <c r="S673" s="80" t="s">
        <v>10</v>
      </c>
      <c r="T673" s="79" t="s">
        <v>110</v>
      </c>
      <c r="U673" s="79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79">
        <v>65</v>
      </c>
      <c r="P674" s="82">
        <v>15250</v>
      </c>
      <c r="Q674" s="80" t="s">
        <v>83</v>
      </c>
      <c r="R674" s="80" t="s">
        <v>10</v>
      </c>
      <c r="S674" s="80" t="s">
        <v>82</v>
      </c>
      <c r="T674" s="79" t="s">
        <v>113</v>
      </c>
      <c r="U674" s="79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79">
        <v>66</v>
      </c>
      <c r="P675" s="83">
        <v>481.31</v>
      </c>
      <c r="Q675" s="80" t="s">
        <v>100</v>
      </c>
      <c r="R675" s="80" t="s">
        <v>10</v>
      </c>
      <c r="S675" s="80" t="s">
        <v>10</v>
      </c>
      <c r="T675" s="79" t="s">
        <v>110</v>
      </c>
      <c r="U675" s="79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79">
        <v>66</v>
      </c>
      <c r="P676" s="82">
        <v>15250</v>
      </c>
      <c r="Q676" s="80" t="s">
        <v>83</v>
      </c>
      <c r="R676" s="80" t="s">
        <v>10</v>
      </c>
      <c r="S676" s="80" t="s">
        <v>82</v>
      </c>
      <c r="T676" s="79" t="s">
        <v>113</v>
      </c>
      <c r="U676" s="79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79">
        <v>67</v>
      </c>
      <c r="P677" s="83">
        <v>481.31</v>
      </c>
      <c r="Q677" s="80" t="s">
        <v>100</v>
      </c>
      <c r="R677" s="80" t="s">
        <v>10</v>
      </c>
      <c r="S677" s="80" t="s">
        <v>10</v>
      </c>
      <c r="T677" s="79" t="s">
        <v>110</v>
      </c>
      <c r="U677" s="79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79">
        <v>67</v>
      </c>
      <c r="P678" s="82">
        <v>15250</v>
      </c>
      <c r="Q678" s="80" t="s">
        <v>83</v>
      </c>
      <c r="R678" s="80" t="s">
        <v>10</v>
      </c>
      <c r="S678" s="80" t="s">
        <v>82</v>
      </c>
      <c r="T678" s="79" t="s">
        <v>113</v>
      </c>
      <c r="U678" s="79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79">
        <v>68</v>
      </c>
      <c r="P679" s="83">
        <v>481.31</v>
      </c>
      <c r="Q679" s="80" t="s">
        <v>100</v>
      </c>
      <c r="R679" s="80" t="s">
        <v>10</v>
      </c>
      <c r="S679" s="80" t="s">
        <v>10</v>
      </c>
      <c r="T679" s="79" t="s">
        <v>110</v>
      </c>
      <c r="U679" s="79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79">
        <v>68</v>
      </c>
      <c r="P680" s="82">
        <v>15250</v>
      </c>
      <c r="Q680" s="80" t="s">
        <v>83</v>
      </c>
      <c r="R680" s="80" t="s">
        <v>10</v>
      </c>
      <c r="S680" s="80" t="s">
        <v>82</v>
      </c>
      <c r="T680" s="79" t="s">
        <v>113</v>
      </c>
      <c r="U680" s="79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79">
        <v>69</v>
      </c>
      <c r="P681" s="83">
        <v>481.31</v>
      </c>
      <c r="Q681" s="80" t="s">
        <v>100</v>
      </c>
      <c r="R681" s="80" t="s">
        <v>10</v>
      </c>
      <c r="S681" s="80" t="s">
        <v>10</v>
      </c>
      <c r="T681" s="79" t="s">
        <v>110</v>
      </c>
      <c r="U681" s="79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79">
        <v>69</v>
      </c>
      <c r="P682" s="82">
        <v>15250</v>
      </c>
      <c r="Q682" s="80" t="s">
        <v>83</v>
      </c>
      <c r="R682" s="80" t="s">
        <v>10</v>
      </c>
      <c r="S682" s="80" t="s">
        <v>82</v>
      </c>
      <c r="T682" s="79" t="s">
        <v>113</v>
      </c>
      <c r="U682" s="79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79">
        <v>70</v>
      </c>
      <c r="P683" s="83">
        <v>481.31</v>
      </c>
      <c r="Q683" s="80" t="s">
        <v>100</v>
      </c>
      <c r="R683" s="80" t="s">
        <v>10</v>
      </c>
      <c r="S683" s="80" t="s">
        <v>10</v>
      </c>
      <c r="T683" s="79" t="s">
        <v>110</v>
      </c>
      <c r="U683" s="79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79">
        <v>70</v>
      </c>
      <c r="P684" s="82">
        <v>15250</v>
      </c>
      <c r="Q684" s="80" t="s">
        <v>83</v>
      </c>
      <c r="R684" s="80" t="s">
        <v>10</v>
      </c>
      <c r="S684" s="80" t="s">
        <v>82</v>
      </c>
      <c r="T684" s="79" t="s">
        <v>113</v>
      </c>
      <c r="U684" s="79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79">
        <v>71</v>
      </c>
      <c r="P685" s="83">
        <v>481.31</v>
      </c>
      <c r="Q685" s="80" t="s">
        <v>100</v>
      </c>
      <c r="R685" s="80" t="s">
        <v>10</v>
      </c>
      <c r="S685" s="80" t="s">
        <v>10</v>
      </c>
      <c r="T685" s="79" t="s">
        <v>110</v>
      </c>
      <c r="U685" s="79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79">
        <v>71</v>
      </c>
      <c r="P686" s="82">
        <v>15250</v>
      </c>
      <c r="Q686" s="80" t="s">
        <v>83</v>
      </c>
      <c r="R686" s="80" t="s">
        <v>10</v>
      </c>
      <c r="S686" s="80" t="s">
        <v>82</v>
      </c>
      <c r="T686" s="79" t="s">
        <v>113</v>
      </c>
      <c r="U686" s="79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79">
        <v>72</v>
      </c>
      <c r="P687" s="83">
        <v>481.31</v>
      </c>
      <c r="Q687" s="80" t="s">
        <v>100</v>
      </c>
      <c r="R687" s="80" t="s">
        <v>10</v>
      </c>
      <c r="S687" s="80" t="s">
        <v>10</v>
      </c>
      <c r="T687" s="79" t="s">
        <v>110</v>
      </c>
      <c r="U687" s="79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79">
        <v>72</v>
      </c>
      <c r="P688" s="83">
        <v>928.33</v>
      </c>
      <c r="Q688" s="80" t="s">
        <v>83</v>
      </c>
      <c r="R688" s="80" t="s">
        <v>10</v>
      </c>
      <c r="S688" s="80" t="s">
        <v>82</v>
      </c>
      <c r="T688" s="79" t="s">
        <v>113</v>
      </c>
      <c r="U688" s="79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79">
        <v>72</v>
      </c>
      <c r="P689" s="82">
        <v>14321.67</v>
      </c>
      <c r="Q689" s="80" t="s">
        <v>83</v>
      </c>
      <c r="R689" s="80" t="s">
        <v>10</v>
      </c>
      <c r="S689" s="80" t="s">
        <v>10</v>
      </c>
      <c r="T689" s="79" t="s">
        <v>114</v>
      </c>
      <c r="U689" s="79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79">
        <v>73</v>
      </c>
      <c r="P690" s="83">
        <v>481.31</v>
      </c>
      <c r="Q690" s="80" t="s">
        <v>100</v>
      </c>
      <c r="R690" s="80" t="s">
        <v>10</v>
      </c>
      <c r="S690" s="80" t="s">
        <v>10</v>
      </c>
      <c r="T690" s="79" t="s">
        <v>110</v>
      </c>
      <c r="U690" s="79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79">
        <v>73</v>
      </c>
      <c r="P691" s="82">
        <v>15250</v>
      </c>
      <c r="Q691" s="80" t="s">
        <v>83</v>
      </c>
      <c r="R691" s="80" t="s">
        <v>10</v>
      </c>
      <c r="S691" s="80" t="s">
        <v>10</v>
      </c>
      <c r="T691" s="79" t="s">
        <v>114</v>
      </c>
      <c r="U691" s="79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79">
        <v>74</v>
      </c>
      <c r="P692" s="83">
        <v>481.31</v>
      </c>
      <c r="Q692" s="80" t="s">
        <v>100</v>
      </c>
      <c r="R692" s="80" t="s">
        <v>10</v>
      </c>
      <c r="S692" s="80" t="s">
        <v>10</v>
      </c>
      <c r="T692" s="79" t="s">
        <v>110</v>
      </c>
      <c r="U692" s="79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79">
        <v>74</v>
      </c>
      <c r="P693" s="82">
        <v>15250</v>
      </c>
      <c r="Q693" s="80" t="s">
        <v>83</v>
      </c>
      <c r="R693" s="80" t="s">
        <v>10</v>
      </c>
      <c r="S693" s="80" t="s">
        <v>10</v>
      </c>
      <c r="T693" s="79" t="s">
        <v>114</v>
      </c>
      <c r="U693" s="79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79">
        <v>75</v>
      </c>
      <c r="P694" s="83">
        <v>481.31</v>
      </c>
      <c r="Q694" s="80" t="s">
        <v>100</v>
      </c>
      <c r="R694" s="80" t="s">
        <v>10</v>
      </c>
      <c r="S694" s="80" t="s">
        <v>10</v>
      </c>
      <c r="T694" s="79" t="s">
        <v>110</v>
      </c>
      <c r="U694" s="79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79">
        <v>75</v>
      </c>
      <c r="P695" s="82">
        <v>15250</v>
      </c>
      <c r="Q695" s="80" t="s">
        <v>83</v>
      </c>
      <c r="R695" s="80" t="s">
        <v>10</v>
      </c>
      <c r="S695" s="80" t="s">
        <v>10</v>
      </c>
      <c r="T695" s="79" t="s">
        <v>114</v>
      </c>
      <c r="U695" s="79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79">
        <v>76</v>
      </c>
      <c r="P696" s="83">
        <v>481.31</v>
      </c>
      <c r="Q696" s="80" t="s">
        <v>100</v>
      </c>
      <c r="R696" s="80" t="s">
        <v>10</v>
      </c>
      <c r="S696" s="80" t="s">
        <v>10</v>
      </c>
      <c r="T696" s="79" t="s">
        <v>110</v>
      </c>
      <c r="U696" s="79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79">
        <v>76</v>
      </c>
      <c r="P697" s="82">
        <v>15250</v>
      </c>
      <c r="Q697" s="80" t="s">
        <v>83</v>
      </c>
      <c r="R697" s="80" t="s">
        <v>10</v>
      </c>
      <c r="S697" s="80" t="s">
        <v>10</v>
      </c>
      <c r="T697" s="79" t="s">
        <v>114</v>
      </c>
      <c r="U697" s="79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79">
        <v>77</v>
      </c>
      <c r="P698" s="83">
        <v>481.31</v>
      </c>
      <c r="Q698" s="80" t="s">
        <v>100</v>
      </c>
      <c r="R698" s="80" t="s">
        <v>10</v>
      </c>
      <c r="S698" s="80" t="s">
        <v>10</v>
      </c>
      <c r="T698" s="79" t="s">
        <v>110</v>
      </c>
      <c r="U698" s="79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79">
        <v>77</v>
      </c>
      <c r="P699" s="82">
        <v>15250</v>
      </c>
      <c r="Q699" s="80" t="s">
        <v>83</v>
      </c>
      <c r="R699" s="80" t="s">
        <v>10</v>
      </c>
      <c r="S699" s="80" t="s">
        <v>10</v>
      </c>
      <c r="T699" s="79" t="s">
        <v>114</v>
      </c>
      <c r="U699" s="79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79">
        <v>78</v>
      </c>
      <c r="P700" s="83">
        <v>481.31</v>
      </c>
      <c r="Q700" s="80" t="s">
        <v>100</v>
      </c>
      <c r="R700" s="80" t="s">
        <v>10</v>
      </c>
      <c r="S700" s="80" t="s">
        <v>10</v>
      </c>
      <c r="T700" s="79" t="s">
        <v>110</v>
      </c>
      <c r="U700" s="79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79">
        <v>78</v>
      </c>
      <c r="P701" s="82">
        <v>15250</v>
      </c>
      <c r="Q701" s="80" t="s">
        <v>83</v>
      </c>
      <c r="R701" s="80" t="s">
        <v>10</v>
      </c>
      <c r="S701" s="80" t="s">
        <v>10</v>
      </c>
      <c r="T701" s="79" t="s">
        <v>114</v>
      </c>
      <c r="U701" s="79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79">
        <v>79</v>
      </c>
      <c r="P702" s="83">
        <v>481.31</v>
      </c>
      <c r="Q702" s="80" t="s">
        <v>100</v>
      </c>
      <c r="R702" s="80" t="s">
        <v>10</v>
      </c>
      <c r="S702" s="80" t="s">
        <v>10</v>
      </c>
      <c r="T702" s="79" t="s">
        <v>110</v>
      </c>
      <c r="U702" s="79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79">
        <v>79</v>
      </c>
      <c r="P703" s="82">
        <v>15250</v>
      </c>
      <c r="Q703" s="80" t="s">
        <v>83</v>
      </c>
      <c r="R703" s="80" t="s">
        <v>10</v>
      </c>
      <c r="S703" s="80" t="s">
        <v>10</v>
      </c>
      <c r="T703" s="79" t="s">
        <v>114</v>
      </c>
      <c r="U703" s="79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79">
        <v>80</v>
      </c>
      <c r="P704" s="83">
        <v>286.58999999999997</v>
      </c>
      <c r="Q704" s="80" t="s">
        <v>100</v>
      </c>
      <c r="R704" s="80" t="s">
        <v>10</v>
      </c>
      <c r="S704" s="80" t="s">
        <v>10</v>
      </c>
      <c r="T704" s="79" t="s">
        <v>110</v>
      </c>
      <c r="U704" s="79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79">
        <v>80</v>
      </c>
      <c r="P705" s="83">
        <v>194.72</v>
      </c>
      <c r="Q705" s="80" t="s">
        <v>100</v>
      </c>
      <c r="R705" s="80" t="s">
        <v>10</v>
      </c>
      <c r="S705" s="80" t="s">
        <v>82</v>
      </c>
      <c r="T705" s="79" t="s">
        <v>110</v>
      </c>
      <c r="U705" s="79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79">
        <v>80</v>
      </c>
      <c r="P706" s="82">
        <v>15250</v>
      </c>
      <c r="Q706" s="80" t="s">
        <v>83</v>
      </c>
      <c r="R706" s="80" t="s">
        <v>10</v>
      </c>
      <c r="S706" s="80" t="s">
        <v>10</v>
      </c>
      <c r="T706" s="79" t="s">
        <v>114</v>
      </c>
      <c r="U706" s="79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79">
        <v>81</v>
      </c>
      <c r="P707" s="83">
        <v>481.31</v>
      </c>
      <c r="Q707" s="80" t="s">
        <v>100</v>
      </c>
      <c r="R707" s="80" t="s">
        <v>10</v>
      </c>
      <c r="S707" s="80" t="s">
        <v>82</v>
      </c>
      <c r="T707" s="79" t="s">
        <v>110</v>
      </c>
      <c r="U707" s="79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79">
        <v>81</v>
      </c>
      <c r="P708" s="82">
        <v>15250</v>
      </c>
      <c r="Q708" s="80" t="s">
        <v>83</v>
      </c>
      <c r="R708" s="80" t="s">
        <v>10</v>
      </c>
      <c r="S708" s="80" t="s">
        <v>10</v>
      </c>
      <c r="T708" s="79" t="s">
        <v>114</v>
      </c>
      <c r="U708" s="79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79">
        <v>82</v>
      </c>
      <c r="P709" s="83">
        <v>481.31</v>
      </c>
      <c r="Q709" s="80" t="s">
        <v>100</v>
      </c>
      <c r="R709" s="80" t="s">
        <v>10</v>
      </c>
      <c r="S709" s="80" t="s">
        <v>82</v>
      </c>
      <c r="T709" s="79" t="s">
        <v>110</v>
      </c>
      <c r="U709" s="79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79">
        <v>82</v>
      </c>
      <c r="P710" s="82">
        <v>15250</v>
      </c>
      <c r="Q710" s="80" t="s">
        <v>83</v>
      </c>
      <c r="R710" s="80" t="s">
        <v>10</v>
      </c>
      <c r="S710" s="80" t="s">
        <v>10</v>
      </c>
      <c r="T710" s="79" t="s">
        <v>114</v>
      </c>
      <c r="U710" s="79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79">
        <v>83</v>
      </c>
      <c r="P711" s="83">
        <v>481.31</v>
      </c>
      <c r="Q711" s="80" t="s">
        <v>100</v>
      </c>
      <c r="R711" s="80" t="s">
        <v>10</v>
      </c>
      <c r="S711" s="80" t="s">
        <v>82</v>
      </c>
      <c r="T711" s="79" t="s">
        <v>110</v>
      </c>
      <c r="U711" s="79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79">
        <v>83</v>
      </c>
      <c r="P712" s="82">
        <v>15250</v>
      </c>
      <c r="Q712" s="80" t="s">
        <v>83</v>
      </c>
      <c r="R712" s="80" t="s">
        <v>10</v>
      </c>
      <c r="S712" s="80" t="s">
        <v>10</v>
      </c>
      <c r="T712" s="79" t="s">
        <v>114</v>
      </c>
      <c r="U712" s="79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79">
        <v>84</v>
      </c>
      <c r="P713" s="83">
        <v>481.31</v>
      </c>
      <c r="Q713" s="80" t="s">
        <v>100</v>
      </c>
      <c r="R713" s="80" t="s">
        <v>10</v>
      </c>
      <c r="S713" s="80" t="s">
        <v>82</v>
      </c>
      <c r="T713" s="79" t="s">
        <v>110</v>
      </c>
      <c r="U713" s="79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79">
        <v>84</v>
      </c>
      <c r="P714" s="82">
        <v>15250</v>
      </c>
      <c r="Q714" s="80" t="s">
        <v>83</v>
      </c>
      <c r="R714" s="80" t="s">
        <v>10</v>
      </c>
      <c r="S714" s="80" t="s">
        <v>10</v>
      </c>
      <c r="T714" s="79" t="s">
        <v>114</v>
      </c>
      <c r="U714" s="79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79">
        <v>85</v>
      </c>
      <c r="P715" s="83">
        <v>481.31</v>
      </c>
      <c r="Q715" s="80" t="s">
        <v>100</v>
      </c>
      <c r="R715" s="80" t="s">
        <v>10</v>
      </c>
      <c r="S715" s="80" t="s">
        <v>82</v>
      </c>
      <c r="T715" s="79" t="s">
        <v>110</v>
      </c>
      <c r="U715" s="79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79">
        <v>85</v>
      </c>
      <c r="P716" s="82">
        <v>15250</v>
      </c>
      <c r="Q716" s="80" t="s">
        <v>83</v>
      </c>
      <c r="R716" s="80" t="s">
        <v>10</v>
      </c>
      <c r="S716" s="80" t="s">
        <v>10</v>
      </c>
      <c r="T716" s="79" t="s">
        <v>114</v>
      </c>
      <c r="U716" s="79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79">
        <v>86</v>
      </c>
      <c r="P717" s="83">
        <v>481.31</v>
      </c>
      <c r="Q717" s="80" t="s">
        <v>100</v>
      </c>
      <c r="R717" s="80" t="s">
        <v>10</v>
      </c>
      <c r="S717" s="80" t="s">
        <v>82</v>
      </c>
      <c r="T717" s="79" t="s">
        <v>110</v>
      </c>
      <c r="U717" s="79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79">
        <v>86</v>
      </c>
      <c r="P718" s="82">
        <v>15250</v>
      </c>
      <c r="Q718" s="80" t="s">
        <v>83</v>
      </c>
      <c r="R718" s="80" t="s">
        <v>10</v>
      </c>
      <c r="S718" s="80" t="s">
        <v>10</v>
      </c>
      <c r="T718" s="79" t="s">
        <v>114</v>
      </c>
      <c r="U718" s="79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79">
        <v>87</v>
      </c>
      <c r="P719" s="83">
        <v>481.31</v>
      </c>
      <c r="Q719" s="80" t="s">
        <v>100</v>
      </c>
      <c r="R719" s="80" t="s">
        <v>10</v>
      </c>
      <c r="S719" s="80" t="s">
        <v>82</v>
      </c>
      <c r="T719" s="79" t="s">
        <v>110</v>
      </c>
      <c r="U719" s="79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79">
        <v>87</v>
      </c>
      <c r="P720" s="82">
        <v>15250</v>
      </c>
      <c r="Q720" s="80" t="s">
        <v>83</v>
      </c>
      <c r="R720" s="80" t="s">
        <v>10</v>
      </c>
      <c r="S720" s="80" t="s">
        <v>10</v>
      </c>
      <c r="T720" s="79" t="s">
        <v>114</v>
      </c>
      <c r="U720" s="79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79">
        <v>88</v>
      </c>
      <c r="P721" s="83">
        <v>481.31</v>
      </c>
      <c r="Q721" s="80" t="s">
        <v>100</v>
      </c>
      <c r="R721" s="80" t="s">
        <v>10</v>
      </c>
      <c r="S721" s="80" t="s">
        <v>82</v>
      </c>
      <c r="T721" s="79" t="s">
        <v>110</v>
      </c>
      <c r="U721" s="79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79">
        <v>88</v>
      </c>
      <c r="P722" s="82">
        <v>15250</v>
      </c>
      <c r="Q722" s="80" t="s">
        <v>83</v>
      </c>
      <c r="R722" s="80" t="s">
        <v>10</v>
      </c>
      <c r="S722" s="80" t="s">
        <v>10</v>
      </c>
      <c r="T722" s="79" t="s">
        <v>114</v>
      </c>
      <c r="U722" s="79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79">
        <v>89</v>
      </c>
      <c r="P723" s="83">
        <v>481.31</v>
      </c>
      <c r="Q723" s="80" t="s">
        <v>100</v>
      </c>
      <c r="R723" s="80" t="s">
        <v>10</v>
      </c>
      <c r="S723" s="80" t="s">
        <v>82</v>
      </c>
      <c r="T723" s="79" t="s">
        <v>110</v>
      </c>
      <c r="U723" s="79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79">
        <v>89</v>
      </c>
      <c r="P724" s="82">
        <v>15250</v>
      </c>
      <c r="Q724" s="80" t="s">
        <v>83</v>
      </c>
      <c r="R724" s="80" t="s">
        <v>10</v>
      </c>
      <c r="S724" s="80" t="s">
        <v>10</v>
      </c>
      <c r="T724" s="79" t="s">
        <v>114</v>
      </c>
      <c r="U724" s="79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79">
        <v>90</v>
      </c>
      <c r="P725" s="83">
        <v>481.31</v>
      </c>
      <c r="Q725" s="80" t="s">
        <v>100</v>
      </c>
      <c r="R725" s="80" t="s">
        <v>10</v>
      </c>
      <c r="S725" s="80" t="s">
        <v>82</v>
      </c>
      <c r="T725" s="79" t="s">
        <v>110</v>
      </c>
      <c r="U725" s="79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79">
        <v>90</v>
      </c>
      <c r="P726" s="82">
        <v>15250</v>
      </c>
      <c r="Q726" s="80" t="s">
        <v>83</v>
      </c>
      <c r="R726" s="80" t="s">
        <v>10</v>
      </c>
      <c r="S726" s="80" t="s">
        <v>10</v>
      </c>
      <c r="T726" s="79" t="s">
        <v>114</v>
      </c>
      <c r="U726" s="79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79">
        <v>91</v>
      </c>
      <c r="P727" s="83">
        <v>481.31</v>
      </c>
      <c r="Q727" s="80" t="s">
        <v>100</v>
      </c>
      <c r="R727" s="80" t="s">
        <v>10</v>
      </c>
      <c r="S727" s="80" t="s">
        <v>82</v>
      </c>
      <c r="T727" s="79" t="s">
        <v>110</v>
      </c>
      <c r="U727" s="79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79">
        <v>91</v>
      </c>
      <c r="P728" s="82">
        <v>15250</v>
      </c>
      <c r="Q728" s="80" t="s">
        <v>83</v>
      </c>
      <c r="R728" s="80" t="s">
        <v>10</v>
      </c>
      <c r="S728" s="80" t="s">
        <v>10</v>
      </c>
      <c r="T728" s="79" t="s">
        <v>114</v>
      </c>
      <c r="U728" s="79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79">
        <v>92</v>
      </c>
      <c r="P729" s="83">
        <v>481.31</v>
      </c>
      <c r="Q729" s="80" t="s">
        <v>100</v>
      </c>
      <c r="R729" s="80" t="s">
        <v>10</v>
      </c>
      <c r="S729" s="80" t="s">
        <v>82</v>
      </c>
      <c r="T729" s="79" t="s">
        <v>110</v>
      </c>
      <c r="U729" s="79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79">
        <v>92</v>
      </c>
      <c r="P730" s="82">
        <v>14690.34</v>
      </c>
      <c r="Q730" s="80" t="s">
        <v>83</v>
      </c>
      <c r="R730" s="80" t="s">
        <v>10</v>
      </c>
      <c r="S730" s="80" t="s">
        <v>10</v>
      </c>
      <c r="T730" s="79" t="s">
        <v>114</v>
      </c>
      <c r="U730" s="79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79">
        <v>92</v>
      </c>
      <c r="P731" s="83">
        <v>559.66</v>
      </c>
      <c r="Q731" s="80" t="s">
        <v>83</v>
      </c>
      <c r="R731" s="80" t="s">
        <v>10</v>
      </c>
      <c r="S731" s="80" t="s">
        <v>82</v>
      </c>
      <c r="T731" s="79" t="s">
        <v>114</v>
      </c>
      <c r="U731" s="79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79">
        <v>93</v>
      </c>
      <c r="P732" s="83">
        <v>481.31</v>
      </c>
      <c r="Q732" s="80" t="s">
        <v>100</v>
      </c>
      <c r="R732" s="80" t="s">
        <v>10</v>
      </c>
      <c r="S732" s="80" t="s">
        <v>82</v>
      </c>
      <c r="T732" s="79" t="s">
        <v>110</v>
      </c>
      <c r="U732" s="79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79">
        <v>93</v>
      </c>
      <c r="P733" s="82">
        <v>15250</v>
      </c>
      <c r="Q733" s="80" t="s">
        <v>83</v>
      </c>
      <c r="R733" s="80" t="s">
        <v>10</v>
      </c>
      <c r="S733" s="80" t="s">
        <v>82</v>
      </c>
      <c r="T733" s="79" t="s">
        <v>114</v>
      </c>
      <c r="U733" s="79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79">
        <v>94</v>
      </c>
      <c r="P734" s="83">
        <v>481.31</v>
      </c>
      <c r="Q734" s="80" t="s">
        <v>100</v>
      </c>
      <c r="R734" s="80" t="s">
        <v>10</v>
      </c>
      <c r="S734" s="80" t="s">
        <v>82</v>
      </c>
      <c r="T734" s="79" t="s">
        <v>110</v>
      </c>
      <c r="U734" s="79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79">
        <v>94</v>
      </c>
      <c r="P735" s="82">
        <v>15250</v>
      </c>
      <c r="Q735" s="80" t="s">
        <v>83</v>
      </c>
      <c r="R735" s="80" t="s">
        <v>10</v>
      </c>
      <c r="S735" s="80" t="s">
        <v>82</v>
      </c>
      <c r="T735" s="79" t="s">
        <v>114</v>
      </c>
      <c r="U735" s="79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79">
        <v>95</v>
      </c>
      <c r="P736" s="83">
        <v>481.31</v>
      </c>
      <c r="Q736" s="80" t="s">
        <v>100</v>
      </c>
      <c r="R736" s="80" t="s">
        <v>10</v>
      </c>
      <c r="S736" s="80" t="s">
        <v>82</v>
      </c>
      <c r="T736" s="79" t="s">
        <v>110</v>
      </c>
      <c r="U736" s="79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79">
        <v>95</v>
      </c>
      <c r="P737" s="82">
        <v>15250</v>
      </c>
      <c r="Q737" s="80" t="s">
        <v>83</v>
      </c>
      <c r="R737" s="80" t="s">
        <v>10</v>
      </c>
      <c r="S737" s="80" t="s">
        <v>82</v>
      </c>
      <c r="T737" s="79" t="s">
        <v>114</v>
      </c>
      <c r="U737" s="79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79">
        <v>96</v>
      </c>
      <c r="P738" s="83">
        <v>481.31</v>
      </c>
      <c r="Q738" s="80" t="s">
        <v>100</v>
      </c>
      <c r="R738" s="80" t="s">
        <v>10</v>
      </c>
      <c r="S738" s="80" t="s">
        <v>82</v>
      </c>
      <c r="T738" s="79" t="s">
        <v>110</v>
      </c>
      <c r="U738" s="79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79">
        <v>96</v>
      </c>
      <c r="P739" s="82">
        <v>15250</v>
      </c>
      <c r="Q739" s="80" t="s">
        <v>83</v>
      </c>
      <c r="R739" s="80" t="s">
        <v>10</v>
      </c>
      <c r="S739" s="80" t="s">
        <v>82</v>
      </c>
      <c r="T739" s="79" t="s">
        <v>114</v>
      </c>
      <c r="U739" s="79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79">
        <v>97</v>
      </c>
      <c r="P740" s="83">
        <v>481.31</v>
      </c>
      <c r="Q740" s="80" t="s">
        <v>100</v>
      </c>
      <c r="R740" s="80" t="s">
        <v>10</v>
      </c>
      <c r="S740" s="80" t="s">
        <v>82</v>
      </c>
      <c r="T740" s="79" t="s">
        <v>110</v>
      </c>
      <c r="U740" s="79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79">
        <v>97</v>
      </c>
      <c r="P741" s="82">
        <v>15250</v>
      </c>
      <c r="Q741" s="80" t="s">
        <v>83</v>
      </c>
      <c r="R741" s="80" t="s">
        <v>10</v>
      </c>
      <c r="S741" s="80" t="s">
        <v>82</v>
      </c>
      <c r="T741" s="79" t="s">
        <v>114</v>
      </c>
      <c r="U741" s="79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79">
        <v>98</v>
      </c>
      <c r="P742" s="83">
        <v>481.31</v>
      </c>
      <c r="Q742" s="80" t="s">
        <v>100</v>
      </c>
      <c r="R742" s="80" t="s">
        <v>10</v>
      </c>
      <c r="S742" s="80" t="s">
        <v>82</v>
      </c>
      <c r="T742" s="79" t="s">
        <v>110</v>
      </c>
      <c r="U742" s="79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79">
        <v>98</v>
      </c>
      <c r="P743" s="82">
        <v>15250</v>
      </c>
      <c r="Q743" s="80" t="s">
        <v>83</v>
      </c>
      <c r="R743" s="80" t="s">
        <v>10</v>
      </c>
      <c r="S743" s="80" t="s">
        <v>82</v>
      </c>
      <c r="T743" s="79" t="s">
        <v>114</v>
      </c>
      <c r="U743" s="79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79">
        <v>99</v>
      </c>
      <c r="P744" s="83">
        <v>481.31</v>
      </c>
      <c r="Q744" s="80" t="s">
        <v>100</v>
      </c>
      <c r="R744" s="80" t="s">
        <v>10</v>
      </c>
      <c r="S744" s="80" t="s">
        <v>82</v>
      </c>
      <c r="T744" s="79" t="s">
        <v>110</v>
      </c>
      <c r="U744" s="79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79">
        <v>99</v>
      </c>
      <c r="P745" s="82">
        <v>15250</v>
      </c>
      <c r="Q745" s="80" t="s">
        <v>83</v>
      </c>
      <c r="R745" s="80" t="s">
        <v>10</v>
      </c>
      <c r="S745" s="80" t="s">
        <v>82</v>
      </c>
      <c r="T745" s="79" t="s">
        <v>114</v>
      </c>
      <c r="U745" s="79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79">
        <v>100</v>
      </c>
      <c r="P746" s="83">
        <v>481.31</v>
      </c>
      <c r="Q746" s="80" t="s">
        <v>100</v>
      </c>
      <c r="R746" s="80" t="s">
        <v>10</v>
      </c>
      <c r="S746" s="80" t="s">
        <v>82</v>
      </c>
      <c r="T746" s="79" t="s">
        <v>110</v>
      </c>
      <c r="U746" s="79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79">
        <v>100</v>
      </c>
      <c r="P747" s="82">
        <v>15250</v>
      </c>
      <c r="Q747" s="80" t="s">
        <v>83</v>
      </c>
      <c r="R747" s="80" t="s">
        <v>10</v>
      </c>
      <c r="S747" s="80" t="s">
        <v>82</v>
      </c>
      <c r="T747" s="79" t="s">
        <v>114</v>
      </c>
      <c r="U747" s="79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79">
        <v>101</v>
      </c>
      <c r="P748" s="83">
        <v>481.31</v>
      </c>
      <c r="Q748" s="80" t="s">
        <v>100</v>
      </c>
      <c r="R748" s="80" t="s">
        <v>10</v>
      </c>
      <c r="S748" s="80" t="s">
        <v>82</v>
      </c>
      <c r="T748" s="79" t="s">
        <v>110</v>
      </c>
      <c r="U748" s="79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79">
        <v>101</v>
      </c>
      <c r="P749" s="82">
        <v>15250</v>
      </c>
      <c r="Q749" s="80" t="s">
        <v>83</v>
      </c>
      <c r="R749" s="80" t="s">
        <v>10</v>
      </c>
      <c r="S749" s="80" t="s">
        <v>82</v>
      </c>
      <c r="T749" s="79" t="s">
        <v>114</v>
      </c>
      <c r="U749" s="79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79">
        <v>102</v>
      </c>
      <c r="P750" s="83">
        <v>481.31</v>
      </c>
      <c r="Q750" s="80" t="s">
        <v>100</v>
      </c>
      <c r="R750" s="80" t="s">
        <v>10</v>
      </c>
      <c r="S750" s="80" t="s">
        <v>82</v>
      </c>
      <c r="T750" s="79" t="s">
        <v>110</v>
      </c>
      <c r="U750" s="79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79">
        <v>102</v>
      </c>
      <c r="P751" s="82">
        <v>15250</v>
      </c>
      <c r="Q751" s="80" t="s">
        <v>83</v>
      </c>
      <c r="R751" s="80" t="s">
        <v>10</v>
      </c>
      <c r="S751" s="80" t="s">
        <v>82</v>
      </c>
      <c r="T751" s="79" t="s">
        <v>114</v>
      </c>
      <c r="U751" s="79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79">
        <v>103</v>
      </c>
      <c r="P752" s="83">
        <v>481.31</v>
      </c>
      <c r="Q752" s="80" t="s">
        <v>100</v>
      </c>
      <c r="R752" s="80" t="s">
        <v>10</v>
      </c>
      <c r="S752" s="80" t="s">
        <v>82</v>
      </c>
      <c r="T752" s="79" t="s">
        <v>110</v>
      </c>
      <c r="U752" s="79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79">
        <v>103</v>
      </c>
      <c r="P753" s="82">
        <v>6321.35</v>
      </c>
      <c r="Q753" s="80" t="s">
        <v>83</v>
      </c>
      <c r="R753" s="80" t="s">
        <v>10</v>
      </c>
      <c r="S753" s="80" t="s">
        <v>82</v>
      </c>
      <c r="T753" s="79" t="s">
        <v>114</v>
      </c>
      <c r="U753" s="79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79">
        <v>103</v>
      </c>
      <c r="P754" s="82">
        <v>8928.65</v>
      </c>
      <c r="Q754" s="80" t="s">
        <v>83</v>
      </c>
      <c r="R754" s="80" t="s">
        <v>10</v>
      </c>
      <c r="S754" s="80" t="s">
        <v>10</v>
      </c>
      <c r="T754" s="79" t="s">
        <v>115</v>
      </c>
      <c r="U754" s="79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79">
        <v>104</v>
      </c>
      <c r="P755" s="83">
        <v>481.31</v>
      </c>
      <c r="Q755" s="80" t="s">
        <v>100</v>
      </c>
      <c r="R755" s="80" t="s">
        <v>10</v>
      </c>
      <c r="S755" s="80" t="s">
        <v>82</v>
      </c>
      <c r="T755" s="79" t="s">
        <v>110</v>
      </c>
      <c r="U755" s="79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79">
        <v>104</v>
      </c>
      <c r="P756" s="82">
        <v>15250</v>
      </c>
      <c r="Q756" s="80" t="s">
        <v>83</v>
      </c>
      <c r="R756" s="80" t="s">
        <v>10</v>
      </c>
      <c r="S756" s="80" t="s">
        <v>10</v>
      </c>
      <c r="T756" s="79" t="s">
        <v>115</v>
      </c>
      <c r="U756" s="79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79">
        <v>105</v>
      </c>
      <c r="P757" s="83">
        <v>481.31</v>
      </c>
      <c r="Q757" s="80" t="s">
        <v>100</v>
      </c>
      <c r="R757" s="80" t="s">
        <v>10</v>
      </c>
      <c r="S757" s="80" t="s">
        <v>82</v>
      </c>
      <c r="T757" s="79" t="s">
        <v>110</v>
      </c>
      <c r="U757" s="79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79">
        <v>105</v>
      </c>
      <c r="P758" s="82">
        <v>15250</v>
      </c>
      <c r="Q758" s="80" t="s">
        <v>83</v>
      </c>
      <c r="R758" s="80" t="s">
        <v>10</v>
      </c>
      <c r="S758" s="80" t="s">
        <v>10</v>
      </c>
      <c r="T758" s="79" t="s">
        <v>115</v>
      </c>
      <c r="U758" s="79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79">
        <v>106</v>
      </c>
      <c r="P759" s="83">
        <v>481.31</v>
      </c>
      <c r="Q759" s="80" t="s">
        <v>100</v>
      </c>
      <c r="R759" s="80" t="s">
        <v>10</v>
      </c>
      <c r="S759" s="80" t="s">
        <v>82</v>
      </c>
      <c r="T759" s="79" t="s">
        <v>110</v>
      </c>
      <c r="U759" s="79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79">
        <v>106</v>
      </c>
      <c r="P760" s="82">
        <v>15250</v>
      </c>
      <c r="Q760" s="80" t="s">
        <v>83</v>
      </c>
      <c r="R760" s="80" t="s">
        <v>10</v>
      </c>
      <c r="S760" s="80" t="s">
        <v>10</v>
      </c>
      <c r="T760" s="79" t="s">
        <v>115</v>
      </c>
      <c r="U760" s="79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79">
        <v>107</v>
      </c>
      <c r="P761" s="83">
        <v>481.31</v>
      </c>
      <c r="Q761" s="80" t="s">
        <v>100</v>
      </c>
      <c r="R761" s="80" t="s">
        <v>10</v>
      </c>
      <c r="S761" s="80" t="s">
        <v>82</v>
      </c>
      <c r="T761" s="79" t="s">
        <v>110</v>
      </c>
      <c r="U761" s="79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79">
        <v>107</v>
      </c>
      <c r="P762" s="82">
        <v>15250</v>
      </c>
      <c r="Q762" s="80" t="s">
        <v>83</v>
      </c>
      <c r="R762" s="80" t="s">
        <v>10</v>
      </c>
      <c r="S762" s="80" t="s">
        <v>10</v>
      </c>
      <c r="T762" s="79" t="s">
        <v>115</v>
      </c>
      <c r="U762" s="79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79">
        <v>108</v>
      </c>
      <c r="P763" s="83">
        <v>481.31</v>
      </c>
      <c r="Q763" s="80" t="s">
        <v>100</v>
      </c>
      <c r="R763" s="80" t="s">
        <v>10</v>
      </c>
      <c r="S763" s="80" t="s">
        <v>82</v>
      </c>
      <c r="T763" s="79" t="s">
        <v>110</v>
      </c>
      <c r="U763" s="79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79">
        <v>108</v>
      </c>
      <c r="P764" s="82">
        <v>15250</v>
      </c>
      <c r="Q764" s="80" t="s">
        <v>83</v>
      </c>
      <c r="R764" s="80" t="s">
        <v>10</v>
      </c>
      <c r="S764" s="80" t="s">
        <v>10</v>
      </c>
      <c r="T764" s="79" t="s">
        <v>115</v>
      </c>
      <c r="U764" s="79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79">
        <v>109</v>
      </c>
      <c r="P765" s="83">
        <v>481.31</v>
      </c>
      <c r="Q765" s="80" t="s">
        <v>100</v>
      </c>
      <c r="R765" s="80" t="s">
        <v>10</v>
      </c>
      <c r="S765" s="80" t="s">
        <v>82</v>
      </c>
      <c r="T765" s="79" t="s">
        <v>110</v>
      </c>
      <c r="U765" s="79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79">
        <v>109</v>
      </c>
      <c r="P766" s="82">
        <v>8842.48</v>
      </c>
      <c r="Q766" s="80" t="s">
        <v>83</v>
      </c>
      <c r="R766" s="80" t="s">
        <v>10</v>
      </c>
      <c r="S766" s="80" t="s">
        <v>10</v>
      </c>
      <c r="T766" s="79" t="s">
        <v>115</v>
      </c>
      <c r="U766" s="79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79">
        <v>109</v>
      </c>
      <c r="P767" s="82">
        <v>6407.52</v>
      </c>
      <c r="Q767" s="80" t="s">
        <v>83</v>
      </c>
      <c r="R767" s="80" t="s">
        <v>10</v>
      </c>
      <c r="S767" s="80" t="s">
        <v>82</v>
      </c>
      <c r="T767" s="79" t="s">
        <v>115</v>
      </c>
      <c r="U767" s="79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79">
        <v>110</v>
      </c>
      <c r="P768" s="83">
        <v>481.31</v>
      </c>
      <c r="Q768" s="80" t="s">
        <v>100</v>
      </c>
      <c r="R768" s="80" t="s">
        <v>10</v>
      </c>
      <c r="S768" s="80" t="s">
        <v>82</v>
      </c>
      <c r="T768" s="79" t="s">
        <v>110</v>
      </c>
      <c r="U768" s="79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79">
        <v>110</v>
      </c>
      <c r="P769" s="82">
        <v>15250</v>
      </c>
      <c r="Q769" s="80" t="s">
        <v>83</v>
      </c>
      <c r="R769" s="80" t="s">
        <v>10</v>
      </c>
      <c r="S769" s="80" t="s">
        <v>82</v>
      </c>
      <c r="T769" s="79" t="s">
        <v>115</v>
      </c>
      <c r="U769" s="79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79">
        <v>111</v>
      </c>
      <c r="P770" s="83">
        <v>481.31</v>
      </c>
      <c r="Q770" s="80" t="s">
        <v>100</v>
      </c>
      <c r="R770" s="80" t="s">
        <v>10</v>
      </c>
      <c r="S770" s="80" t="s">
        <v>82</v>
      </c>
      <c r="T770" s="79" t="s">
        <v>110</v>
      </c>
      <c r="U770" s="79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79">
        <v>111</v>
      </c>
      <c r="P771" s="82">
        <v>15250</v>
      </c>
      <c r="Q771" s="80" t="s">
        <v>83</v>
      </c>
      <c r="R771" s="80" t="s">
        <v>10</v>
      </c>
      <c r="S771" s="80" t="s">
        <v>82</v>
      </c>
      <c r="T771" s="79" t="s">
        <v>115</v>
      </c>
      <c r="U771" s="79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79">
        <v>112</v>
      </c>
      <c r="P772" s="83">
        <v>481.31</v>
      </c>
      <c r="Q772" s="80" t="s">
        <v>100</v>
      </c>
      <c r="R772" s="80" t="s">
        <v>10</v>
      </c>
      <c r="S772" s="80" t="s">
        <v>82</v>
      </c>
      <c r="T772" s="79" t="s">
        <v>110</v>
      </c>
      <c r="U772" s="79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79">
        <v>112</v>
      </c>
      <c r="P773" s="82">
        <v>10103.049999999999</v>
      </c>
      <c r="Q773" s="80" t="s">
        <v>83</v>
      </c>
      <c r="R773" s="80" t="s">
        <v>10</v>
      </c>
      <c r="S773" s="80" t="s">
        <v>82</v>
      </c>
      <c r="T773" s="79" t="s">
        <v>115</v>
      </c>
      <c r="U773" s="79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79">
        <v>112</v>
      </c>
      <c r="P774" s="82">
        <v>5146.95</v>
      </c>
      <c r="Q774" s="80" t="s">
        <v>83</v>
      </c>
      <c r="R774" s="80" t="s">
        <v>10</v>
      </c>
      <c r="S774" s="80" t="s">
        <v>10</v>
      </c>
      <c r="T774" s="79" t="s">
        <v>102</v>
      </c>
      <c r="U774" s="79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79">
        <v>113</v>
      </c>
      <c r="P775" s="83">
        <v>481.31</v>
      </c>
      <c r="Q775" s="80" t="s">
        <v>100</v>
      </c>
      <c r="R775" s="80" t="s">
        <v>10</v>
      </c>
      <c r="S775" s="80" t="s">
        <v>82</v>
      </c>
      <c r="T775" s="79" t="s">
        <v>110</v>
      </c>
      <c r="U775" s="79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79">
        <v>113</v>
      </c>
      <c r="P776" s="82">
        <v>15250</v>
      </c>
      <c r="Q776" s="80" t="s">
        <v>83</v>
      </c>
      <c r="R776" s="80" t="s">
        <v>10</v>
      </c>
      <c r="S776" s="80" t="s">
        <v>10</v>
      </c>
      <c r="T776" s="79" t="s">
        <v>102</v>
      </c>
      <c r="U776" s="79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79">
        <v>114</v>
      </c>
      <c r="P777" s="83">
        <v>481.31</v>
      </c>
      <c r="Q777" s="80" t="s">
        <v>100</v>
      </c>
      <c r="R777" s="80" t="s">
        <v>10</v>
      </c>
      <c r="S777" s="80" t="s">
        <v>82</v>
      </c>
      <c r="T777" s="79" t="s">
        <v>110</v>
      </c>
      <c r="U777" s="79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79">
        <v>114</v>
      </c>
      <c r="P778" s="82">
        <v>15250</v>
      </c>
      <c r="Q778" s="80" t="s">
        <v>83</v>
      </c>
      <c r="R778" s="80" t="s">
        <v>10</v>
      </c>
      <c r="S778" s="80" t="s">
        <v>10</v>
      </c>
      <c r="T778" s="79" t="s">
        <v>102</v>
      </c>
      <c r="U778" s="79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79">
        <v>115</v>
      </c>
      <c r="P779" s="83">
        <v>481.31</v>
      </c>
      <c r="Q779" s="80" t="s">
        <v>100</v>
      </c>
      <c r="R779" s="80" t="s">
        <v>10</v>
      </c>
      <c r="S779" s="80" t="s">
        <v>82</v>
      </c>
      <c r="T779" s="79" t="s">
        <v>110</v>
      </c>
      <c r="U779" s="79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79">
        <v>115</v>
      </c>
      <c r="P780" s="82">
        <v>15250</v>
      </c>
      <c r="Q780" s="80" t="s">
        <v>83</v>
      </c>
      <c r="R780" s="80" t="s">
        <v>10</v>
      </c>
      <c r="S780" s="80" t="s">
        <v>10</v>
      </c>
      <c r="T780" s="79" t="s">
        <v>102</v>
      </c>
      <c r="U780" s="79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79">
        <v>116</v>
      </c>
      <c r="P781" s="83">
        <v>481.31</v>
      </c>
      <c r="Q781" s="80" t="s">
        <v>100</v>
      </c>
      <c r="R781" s="80" t="s">
        <v>10</v>
      </c>
      <c r="S781" s="80" t="s">
        <v>82</v>
      </c>
      <c r="T781" s="79" t="s">
        <v>110</v>
      </c>
      <c r="U781" s="79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79">
        <v>116</v>
      </c>
      <c r="P782" s="82">
        <v>15250</v>
      </c>
      <c r="Q782" s="80" t="s">
        <v>83</v>
      </c>
      <c r="R782" s="80" t="s">
        <v>10</v>
      </c>
      <c r="S782" s="80" t="s">
        <v>10</v>
      </c>
      <c r="T782" s="79" t="s">
        <v>102</v>
      </c>
      <c r="U782" s="79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79">
        <v>117</v>
      </c>
      <c r="P783" s="83">
        <v>481.31</v>
      </c>
      <c r="Q783" s="80" t="s">
        <v>100</v>
      </c>
      <c r="R783" s="80" t="s">
        <v>10</v>
      </c>
      <c r="S783" s="80" t="s">
        <v>82</v>
      </c>
      <c r="T783" s="79" t="s">
        <v>110</v>
      </c>
      <c r="U783" s="79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79">
        <v>117</v>
      </c>
      <c r="P784" s="82">
        <v>15250</v>
      </c>
      <c r="Q784" s="80" t="s">
        <v>83</v>
      </c>
      <c r="R784" s="80" t="s">
        <v>10</v>
      </c>
      <c r="S784" s="80" t="s">
        <v>10</v>
      </c>
      <c r="T784" s="79" t="s">
        <v>102</v>
      </c>
      <c r="U784" s="79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79">
        <v>118</v>
      </c>
      <c r="P785" s="83">
        <v>481.31</v>
      </c>
      <c r="Q785" s="80" t="s">
        <v>100</v>
      </c>
      <c r="R785" s="80" t="s">
        <v>10</v>
      </c>
      <c r="S785" s="80" t="s">
        <v>82</v>
      </c>
      <c r="T785" s="79" t="s">
        <v>110</v>
      </c>
      <c r="U785" s="79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79">
        <v>118</v>
      </c>
      <c r="P786" s="82">
        <v>3367.66</v>
      </c>
      <c r="Q786" s="80" t="s">
        <v>83</v>
      </c>
      <c r="R786" s="80" t="s">
        <v>10</v>
      </c>
      <c r="S786" s="80" t="s">
        <v>10</v>
      </c>
      <c r="T786" s="79" t="s">
        <v>102</v>
      </c>
      <c r="U786" s="79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79">
        <v>118</v>
      </c>
      <c r="P787" s="82">
        <v>11882.34</v>
      </c>
      <c r="Q787" s="80" t="s">
        <v>83</v>
      </c>
      <c r="R787" s="80" t="s">
        <v>10</v>
      </c>
      <c r="S787" s="80" t="s">
        <v>82</v>
      </c>
      <c r="T787" s="79" t="s">
        <v>102</v>
      </c>
      <c r="U787" s="79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79">
        <v>119</v>
      </c>
      <c r="P788" s="83">
        <v>481.31</v>
      </c>
      <c r="Q788" s="80" t="s">
        <v>100</v>
      </c>
      <c r="R788" s="80" t="s">
        <v>10</v>
      </c>
      <c r="S788" s="80" t="s">
        <v>82</v>
      </c>
      <c r="T788" s="79" t="s">
        <v>110</v>
      </c>
      <c r="U788" s="79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79">
        <v>119</v>
      </c>
      <c r="P789" s="82">
        <v>15250</v>
      </c>
      <c r="Q789" s="80" t="s">
        <v>83</v>
      </c>
      <c r="R789" s="80" t="s">
        <v>10</v>
      </c>
      <c r="S789" s="80" t="s">
        <v>82</v>
      </c>
      <c r="T789" s="79" t="s">
        <v>102</v>
      </c>
      <c r="U789" s="79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79">
        <v>120</v>
      </c>
      <c r="P790" s="83">
        <v>480.93</v>
      </c>
      <c r="Q790" s="80" t="s">
        <v>100</v>
      </c>
      <c r="R790" s="80" t="s">
        <v>10</v>
      </c>
      <c r="S790" s="80" t="s">
        <v>82</v>
      </c>
      <c r="T790" s="79" t="s">
        <v>110</v>
      </c>
      <c r="U790" s="79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79">
        <v>120</v>
      </c>
      <c r="P791" s="82">
        <v>15249.97</v>
      </c>
      <c r="Q791" s="80" t="s">
        <v>83</v>
      </c>
      <c r="R791" s="80" t="s">
        <v>10</v>
      </c>
      <c r="S791" s="80" t="s">
        <v>82</v>
      </c>
      <c r="T791" s="79" t="s">
        <v>102</v>
      </c>
      <c r="U791" s="79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3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4" t="s">
        <v>13</v>
      </c>
      <c r="P796" s="84" t="s">
        <v>14</v>
      </c>
      <c r="Q796" s="84" t="s">
        <v>3</v>
      </c>
      <c r="R796" s="84" t="s">
        <v>4</v>
      </c>
      <c r="S796" s="84" t="s">
        <v>5</v>
      </c>
      <c r="T796" s="84" t="s">
        <v>15</v>
      </c>
      <c r="U796" s="84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4" t="s">
        <v>101</v>
      </c>
      <c r="P797" s="77">
        <v>19754.7</v>
      </c>
      <c r="Q797" s="75" t="s">
        <v>83</v>
      </c>
      <c r="R797" s="75" t="s">
        <v>10</v>
      </c>
      <c r="S797" s="75" t="s">
        <v>10</v>
      </c>
      <c r="T797" s="74" t="s">
        <v>111</v>
      </c>
      <c r="U797" s="74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79" t="s">
        <v>101</v>
      </c>
      <c r="P798" s="82">
        <v>9877.35</v>
      </c>
      <c r="Q798" s="80" t="s">
        <v>83</v>
      </c>
      <c r="R798" s="80" t="s">
        <v>10</v>
      </c>
      <c r="S798" s="80" t="s">
        <v>82</v>
      </c>
      <c r="T798" s="79" t="s">
        <v>111</v>
      </c>
      <c r="U798" s="79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79" t="s">
        <v>101</v>
      </c>
      <c r="P799" s="82">
        <v>2329.08</v>
      </c>
      <c r="Q799" s="80" t="s">
        <v>83</v>
      </c>
      <c r="R799" s="80" t="s">
        <v>10</v>
      </c>
      <c r="S799" s="80" t="s">
        <v>10</v>
      </c>
      <c r="T799" s="79" t="s">
        <v>114</v>
      </c>
      <c r="U799" s="79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79" t="s">
        <v>101</v>
      </c>
      <c r="P800" s="82">
        <v>1164.54</v>
      </c>
      <c r="Q800" s="80" t="s">
        <v>83</v>
      </c>
      <c r="R800" s="80" t="s">
        <v>10</v>
      </c>
      <c r="S800" s="80" t="s">
        <v>82</v>
      </c>
      <c r="T800" s="79" t="s">
        <v>114</v>
      </c>
      <c r="U800" s="79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79" t="s">
        <v>101</v>
      </c>
      <c r="P801" s="82">
        <v>19951.41</v>
      </c>
      <c r="Q801" s="80" t="s">
        <v>83</v>
      </c>
      <c r="R801" s="80" t="s">
        <v>10</v>
      </c>
      <c r="S801" s="80" t="s">
        <v>10</v>
      </c>
      <c r="T801" s="79" t="s">
        <v>118</v>
      </c>
      <c r="U801" s="79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79" t="s">
        <v>101</v>
      </c>
      <c r="P802" s="82">
        <v>13519.16</v>
      </c>
      <c r="Q802" s="80" t="s">
        <v>100</v>
      </c>
      <c r="R802" s="80" t="s">
        <v>10</v>
      </c>
      <c r="S802" s="80" t="s">
        <v>10</v>
      </c>
      <c r="T802" s="79" t="s">
        <v>119</v>
      </c>
      <c r="U802" s="79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79">
        <v>1</v>
      </c>
      <c r="P803" s="82">
        <v>6095.87</v>
      </c>
      <c r="Q803" s="80" t="s">
        <v>83</v>
      </c>
      <c r="R803" s="80" t="s">
        <v>10</v>
      </c>
      <c r="S803" s="80" t="s">
        <v>10</v>
      </c>
      <c r="T803" s="79" t="s">
        <v>118</v>
      </c>
      <c r="U803" s="79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79">
        <v>1</v>
      </c>
      <c r="P804" s="82">
        <v>13023.64</v>
      </c>
      <c r="Q804" s="80" t="s">
        <v>83</v>
      </c>
      <c r="R804" s="80" t="s">
        <v>10</v>
      </c>
      <c r="S804" s="80" t="s">
        <v>82</v>
      </c>
      <c r="T804" s="79" t="s">
        <v>118</v>
      </c>
      <c r="U804" s="79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79">
        <v>1</v>
      </c>
      <c r="P805" s="82">
        <v>11153.31</v>
      </c>
      <c r="Q805" s="80" t="s">
        <v>100</v>
      </c>
      <c r="R805" s="80" t="s">
        <v>10</v>
      </c>
      <c r="S805" s="80" t="s">
        <v>10</v>
      </c>
      <c r="T805" s="79" t="s">
        <v>119</v>
      </c>
      <c r="U805" s="79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79">
        <v>1</v>
      </c>
      <c r="P806" s="82">
        <v>24669.08</v>
      </c>
      <c r="Q806" s="80" t="s">
        <v>83</v>
      </c>
      <c r="R806" s="80" t="s">
        <v>10</v>
      </c>
      <c r="S806" s="80" t="s">
        <v>10</v>
      </c>
      <c r="T806" s="79" t="s">
        <v>115</v>
      </c>
      <c r="U806" s="79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79">
        <v>2</v>
      </c>
      <c r="P807" s="82">
        <v>11153.31</v>
      </c>
      <c r="Q807" s="80" t="s">
        <v>100</v>
      </c>
      <c r="R807" s="80" t="s">
        <v>10</v>
      </c>
      <c r="S807" s="80" t="s">
        <v>10</v>
      </c>
      <c r="T807" s="79" t="s">
        <v>119</v>
      </c>
      <c r="U807" s="79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79">
        <v>2</v>
      </c>
      <c r="P808" s="82">
        <v>43788.59</v>
      </c>
      <c r="Q808" s="80" t="s">
        <v>83</v>
      </c>
      <c r="R808" s="80" t="s">
        <v>10</v>
      </c>
      <c r="S808" s="80" t="s">
        <v>10</v>
      </c>
      <c r="T808" s="79" t="s">
        <v>115</v>
      </c>
      <c r="U808" s="79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79">
        <v>3</v>
      </c>
      <c r="P809" s="82">
        <v>11153.31</v>
      </c>
      <c r="Q809" s="80" t="s">
        <v>100</v>
      </c>
      <c r="R809" s="80" t="s">
        <v>10</v>
      </c>
      <c r="S809" s="80" t="s">
        <v>10</v>
      </c>
      <c r="T809" s="79" t="s">
        <v>119</v>
      </c>
      <c r="U809" s="79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79">
        <v>3</v>
      </c>
      <c r="P810" s="82">
        <v>43788.59</v>
      </c>
      <c r="Q810" s="80" t="s">
        <v>83</v>
      </c>
      <c r="R810" s="80" t="s">
        <v>10</v>
      </c>
      <c r="S810" s="80" t="s">
        <v>10</v>
      </c>
      <c r="T810" s="79" t="s">
        <v>115</v>
      </c>
      <c r="U810" s="79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79">
        <v>4</v>
      </c>
      <c r="P811" s="82">
        <v>11153.31</v>
      </c>
      <c r="Q811" s="80" t="s">
        <v>100</v>
      </c>
      <c r="R811" s="80" t="s">
        <v>10</v>
      </c>
      <c r="S811" s="80" t="s">
        <v>10</v>
      </c>
      <c r="T811" s="79" t="s">
        <v>119</v>
      </c>
      <c r="U811" s="79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79">
        <v>4</v>
      </c>
      <c r="P812" s="82">
        <v>42650.62</v>
      </c>
      <c r="Q812" s="80" t="s">
        <v>83</v>
      </c>
      <c r="R812" s="80" t="s">
        <v>10</v>
      </c>
      <c r="S812" s="80" t="s">
        <v>10</v>
      </c>
      <c r="T812" s="79" t="s">
        <v>115</v>
      </c>
      <c r="U812" s="79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79">
        <v>4</v>
      </c>
      <c r="P813" s="82">
        <v>1137.97</v>
      </c>
      <c r="Q813" s="80" t="s">
        <v>83</v>
      </c>
      <c r="R813" s="80" t="s">
        <v>10</v>
      </c>
      <c r="S813" s="80" t="s">
        <v>82</v>
      </c>
      <c r="T813" s="79" t="s">
        <v>115</v>
      </c>
      <c r="U813" s="79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79">
        <v>5</v>
      </c>
      <c r="P814" s="82">
        <v>11153.31</v>
      </c>
      <c r="Q814" s="80" t="s">
        <v>100</v>
      </c>
      <c r="R814" s="80" t="s">
        <v>10</v>
      </c>
      <c r="S814" s="80" t="s">
        <v>10</v>
      </c>
      <c r="T814" s="79" t="s">
        <v>119</v>
      </c>
      <c r="U814" s="79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79">
        <v>5</v>
      </c>
      <c r="P815" s="82">
        <v>43788.59</v>
      </c>
      <c r="Q815" s="80" t="s">
        <v>83</v>
      </c>
      <c r="R815" s="80" t="s">
        <v>10</v>
      </c>
      <c r="S815" s="80" t="s">
        <v>82</v>
      </c>
      <c r="T815" s="79" t="s">
        <v>115</v>
      </c>
      <c r="U815" s="79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79">
        <v>6</v>
      </c>
      <c r="P816" s="82">
        <v>11153.31</v>
      </c>
      <c r="Q816" s="80" t="s">
        <v>100</v>
      </c>
      <c r="R816" s="80" t="s">
        <v>10</v>
      </c>
      <c r="S816" s="80" t="s">
        <v>10</v>
      </c>
      <c r="T816" s="79" t="s">
        <v>119</v>
      </c>
      <c r="U816" s="79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79">
        <v>6</v>
      </c>
      <c r="P817" s="82">
        <v>32521.88</v>
      </c>
      <c r="Q817" s="80" t="s">
        <v>83</v>
      </c>
      <c r="R817" s="80" t="s">
        <v>10</v>
      </c>
      <c r="S817" s="80" t="s">
        <v>82</v>
      </c>
      <c r="T817" s="79" t="s">
        <v>115</v>
      </c>
      <c r="U817" s="79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79">
        <v>6</v>
      </c>
      <c r="P818" s="82">
        <v>11266.71</v>
      </c>
      <c r="Q818" s="80" t="s">
        <v>83</v>
      </c>
      <c r="R818" s="80" t="s">
        <v>10</v>
      </c>
      <c r="S818" s="80" t="s">
        <v>10</v>
      </c>
      <c r="T818" s="79" t="s">
        <v>102</v>
      </c>
      <c r="U818" s="79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79">
        <v>7</v>
      </c>
      <c r="P819" s="82">
        <v>11153.31</v>
      </c>
      <c r="Q819" s="80" t="s">
        <v>100</v>
      </c>
      <c r="R819" s="80" t="s">
        <v>10</v>
      </c>
      <c r="S819" s="80" t="s">
        <v>10</v>
      </c>
      <c r="T819" s="79" t="s">
        <v>119</v>
      </c>
      <c r="U819" s="79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79">
        <v>7</v>
      </c>
      <c r="P820" s="82">
        <v>43788.59</v>
      </c>
      <c r="Q820" s="80" t="s">
        <v>83</v>
      </c>
      <c r="R820" s="80" t="s">
        <v>10</v>
      </c>
      <c r="S820" s="80" t="s">
        <v>10</v>
      </c>
      <c r="T820" s="79" t="s">
        <v>102</v>
      </c>
      <c r="U820" s="79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79">
        <v>8</v>
      </c>
      <c r="P821" s="82">
        <v>11153.31</v>
      </c>
      <c r="Q821" s="80" t="s">
        <v>100</v>
      </c>
      <c r="R821" s="80" t="s">
        <v>10</v>
      </c>
      <c r="S821" s="80" t="s">
        <v>10</v>
      </c>
      <c r="T821" s="79" t="s">
        <v>119</v>
      </c>
      <c r="U821" s="79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79">
        <v>8</v>
      </c>
      <c r="P822" s="82">
        <v>43788.59</v>
      </c>
      <c r="Q822" s="80" t="s">
        <v>83</v>
      </c>
      <c r="R822" s="80" t="s">
        <v>10</v>
      </c>
      <c r="S822" s="80" t="s">
        <v>10</v>
      </c>
      <c r="T822" s="79" t="s">
        <v>102</v>
      </c>
      <c r="U822" s="79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79">
        <v>9</v>
      </c>
      <c r="P823" s="82">
        <v>11153.31</v>
      </c>
      <c r="Q823" s="80" t="s">
        <v>100</v>
      </c>
      <c r="R823" s="80" t="s">
        <v>10</v>
      </c>
      <c r="S823" s="80" t="s">
        <v>10</v>
      </c>
      <c r="T823" s="79" t="s">
        <v>119</v>
      </c>
      <c r="U823" s="79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79">
        <v>9</v>
      </c>
      <c r="P824" s="82">
        <v>43662.71</v>
      </c>
      <c r="Q824" s="80" t="s">
        <v>83</v>
      </c>
      <c r="R824" s="80" t="s">
        <v>10</v>
      </c>
      <c r="S824" s="80" t="s">
        <v>10</v>
      </c>
      <c r="T824" s="79" t="s">
        <v>102</v>
      </c>
      <c r="U824" s="79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79">
        <v>9</v>
      </c>
      <c r="P825" s="83">
        <v>125.88</v>
      </c>
      <c r="Q825" s="80" t="s">
        <v>83</v>
      </c>
      <c r="R825" s="80" t="s">
        <v>10</v>
      </c>
      <c r="S825" s="80" t="s">
        <v>82</v>
      </c>
      <c r="T825" s="79" t="s">
        <v>102</v>
      </c>
      <c r="U825" s="79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79">
        <v>10</v>
      </c>
      <c r="P826" s="82">
        <v>11153.31</v>
      </c>
      <c r="Q826" s="80" t="s">
        <v>100</v>
      </c>
      <c r="R826" s="80" t="s">
        <v>10</v>
      </c>
      <c r="S826" s="80" t="s">
        <v>10</v>
      </c>
      <c r="T826" s="79" t="s">
        <v>119</v>
      </c>
      <c r="U826" s="79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79">
        <v>10</v>
      </c>
      <c r="P827" s="82">
        <v>43788.59</v>
      </c>
      <c r="Q827" s="80" t="s">
        <v>83</v>
      </c>
      <c r="R827" s="80" t="s">
        <v>10</v>
      </c>
      <c r="S827" s="80" t="s">
        <v>82</v>
      </c>
      <c r="T827" s="79" t="s">
        <v>102</v>
      </c>
      <c r="U827" s="79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79">
        <v>11</v>
      </c>
      <c r="P828" s="82">
        <v>11153.31</v>
      </c>
      <c r="Q828" s="80" t="s">
        <v>100</v>
      </c>
      <c r="R828" s="80" t="s">
        <v>10</v>
      </c>
      <c r="S828" s="80" t="s">
        <v>10</v>
      </c>
      <c r="T828" s="79" t="s">
        <v>119</v>
      </c>
      <c r="U828" s="79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79">
        <v>11</v>
      </c>
      <c r="P829" s="82">
        <v>27338.83</v>
      </c>
      <c r="Q829" s="80" t="s">
        <v>83</v>
      </c>
      <c r="R829" s="80" t="s">
        <v>10</v>
      </c>
      <c r="S829" s="80" t="s">
        <v>82</v>
      </c>
      <c r="T829" s="79" t="s">
        <v>102</v>
      </c>
      <c r="U829" s="79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79">
        <v>11</v>
      </c>
      <c r="P830" s="82">
        <v>16449.759999999998</v>
      </c>
      <c r="Q830" s="80" t="s">
        <v>83</v>
      </c>
      <c r="R830" s="80" t="s">
        <v>10</v>
      </c>
      <c r="S830" s="80" t="s">
        <v>10</v>
      </c>
      <c r="T830" s="79" t="s">
        <v>120</v>
      </c>
      <c r="U830" s="79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79">
        <v>12</v>
      </c>
      <c r="P831" s="83">
        <v>468.27</v>
      </c>
      <c r="Q831" s="80" t="s">
        <v>100</v>
      </c>
      <c r="R831" s="80" t="s">
        <v>10</v>
      </c>
      <c r="S831" s="80" t="s">
        <v>10</v>
      </c>
      <c r="T831" s="79" t="s">
        <v>119</v>
      </c>
      <c r="U831" s="79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79">
        <v>12</v>
      </c>
      <c r="P832" s="82">
        <v>10685.04</v>
      </c>
      <c r="Q832" s="80" t="s">
        <v>100</v>
      </c>
      <c r="R832" s="80" t="s">
        <v>10</v>
      </c>
      <c r="S832" s="80" t="s">
        <v>82</v>
      </c>
      <c r="T832" s="79" t="s">
        <v>119</v>
      </c>
      <c r="U832" s="79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79">
        <v>12</v>
      </c>
      <c r="P833" s="82">
        <v>43788.59</v>
      </c>
      <c r="Q833" s="80" t="s">
        <v>83</v>
      </c>
      <c r="R833" s="80" t="s">
        <v>10</v>
      </c>
      <c r="S833" s="80" t="s">
        <v>10</v>
      </c>
      <c r="T833" s="79" t="s">
        <v>120</v>
      </c>
      <c r="U833" s="79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79">
        <v>13</v>
      </c>
      <c r="P834" s="82">
        <v>11153.31</v>
      </c>
      <c r="Q834" s="80" t="s">
        <v>100</v>
      </c>
      <c r="R834" s="80" t="s">
        <v>10</v>
      </c>
      <c r="S834" s="80" t="s">
        <v>82</v>
      </c>
      <c r="T834" s="79" t="s">
        <v>119</v>
      </c>
      <c r="U834" s="79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79">
        <v>13</v>
      </c>
      <c r="P835" s="82">
        <v>43788.59</v>
      </c>
      <c r="Q835" s="80" t="s">
        <v>83</v>
      </c>
      <c r="R835" s="80" t="s">
        <v>10</v>
      </c>
      <c r="S835" s="80" t="s">
        <v>10</v>
      </c>
      <c r="T835" s="79" t="s">
        <v>120</v>
      </c>
      <c r="U835" s="79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79">
        <v>14</v>
      </c>
      <c r="P836" s="82">
        <v>11153.31</v>
      </c>
      <c r="Q836" s="80" t="s">
        <v>100</v>
      </c>
      <c r="R836" s="80" t="s">
        <v>10</v>
      </c>
      <c r="S836" s="80" t="s">
        <v>82</v>
      </c>
      <c r="T836" s="79" t="s">
        <v>119</v>
      </c>
      <c r="U836" s="79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79">
        <v>14</v>
      </c>
      <c r="P837" s="82">
        <v>43788.59</v>
      </c>
      <c r="Q837" s="80" t="s">
        <v>83</v>
      </c>
      <c r="R837" s="80" t="s">
        <v>10</v>
      </c>
      <c r="S837" s="80" t="s">
        <v>10</v>
      </c>
      <c r="T837" s="79" t="s">
        <v>120</v>
      </c>
      <c r="U837" s="79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79">
        <v>15</v>
      </c>
      <c r="P838" s="82">
        <v>11153.31</v>
      </c>
      <c r="Q838" s="80" t="s">
        <v>100</v>
      </c>
      <c r="R838" s="80" t="s">
        <v>10</v>
      </c>
      <c r="S838" s="80" t="s">
        <v>82</v>
      </c>
      <c r="T838" s="79" t="s">
        <v>119</v>
      </c>
      <c r="U838" s="79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79">
        <v>15</v>
      </c>
      <c r="P839" s="82">
        <v>43788.59</v>
      </c>
      <c r="Q839" s="80" t="s">
        <v>83</v>
      </c>
      <c r="R839" s="80" t="s">
        <v>10</v>
      </c>
      <c r="S839" s="80" t="s">
        <v>10</v>
      </c>
      <c r="T839" s="79" t="s">
        <v>120</v>
      </c>
      <c r="U839" s="79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79">
        <v>16</v>
      </c>
      <c r="P840" s="82">
        <v>11153.31</v>
      </c>
      <c r="Q840" s="80" t="s">
        <v>100</v>
      </c>
      <c r="R840" s="80" t="s">
        <v>10</v>
      </c>
      <c r="S840" s="80" t="s">
        <v>82</v>
      </c>
      <c r="T840" s="79" t="s">
        <v>119</v>
      </c>
      <c r="U840" s="79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79">
        <v>16</v>
      </c>
      <c r="P841" s="82">
        <v>24425.65</v>
      </c>
      <c r="Q841" s="80" t="s">
        <v>83</v>
      </c>
      <c r="R841" s="80" t="s">
        <v>10</v>
      </c>
      <c r="S841" s="80" t="s">
        <v>10</v>
      </c>
      <c r="T841" s="79" t="s">
        <v>120</v>
      </c>
      <c r="U841" s="79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79">
        <v>16</v>
      </c>
      <c r="P842" s="82">
        <v>19362.939999999999</v>
      </c>
      <c r="Q842" s="80" t="s">
        <v>83</v>
      </c>
      <c r="R842" s="80" t="s">
        <v>10</v>
      </c>
      <c r="S842" s="80" t="s">
        <v>82</v>
      </c>
      <c r="T842" s="79" t="s">
        <v>120</v>
      </c>
      <c r="U842" s="79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79">
        <v>17</v>
      </c>
      <c r="P843" s="82">
        <v>11153.31</v>
      </c>
      <c r="Q843" s="80" t="s">
        <v>100</v>
      </c>
      <c r="R843" s="80" t="s">
        <v>10</v>
      </c>
      <c r="S843" s="80" t="s">
        <v>82</v>
      </c>
      <c r="T843" s="79" t="s">
        <v>119</v>
      </c>
      <c r="U843" s="79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79">
        <v>17</v>
      </c>
      <c r="P844" s="82">
        <v>43788.59</v>
      </c>
      <c r="Q844" s="80" t="s">
        <v>83</v>
      </c>
      <c r="R844" s="80" t="s">
        <v>10</v>
      </c>
      <c r="S844" s="80" t="s">
        <v>82</v>
      </c>
      <c r="T844" s="79" t="s">
        <v>120</v>
      </c>
      <c r="U844" s="79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79">
        <v>18</v>
      </c>
      <c r="P845" s="82">
        <v>1885.33</v>
      </c>
      <c r="Q845" s="80" t="s">
        <v>100</v>
      </c>
      <c r="R845" s="80" t="s">
        <v>10</v>
      </c>
      <c r="S845" s="80" t="s">
        <v>82</v>
      </c>
      <c r="T845" s="79" t="s">
        <v>119</v>
      </c>
      <c r="U845" s="79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79">
        <v>18</v>
      </c>
      <c r="P846" s="82">
        <v>43788.59</v>
      </c>
      <c r="Q846" s="80" t="s">
        <v>83</v>
      </c>
      <c r="R846" s="80" t="s">
        <v>10</v>
      </c>
      <c r="S846" s="80" t="s">
        <v>82</v>
      </c>
      <c r="T846" s="79" t="s">
        <v>120</v>
      </c>
      <c r="U846" s="79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79">
        <v>18</v>
      </c>
      <c r="P847" s="82">
        <v>9267.98</v>
      </c>
      <c r="Q847" s="80" t="s">
        <v>100</v>
      </c>
      <c r="R847" s="80" t="s">
        <v>10</v>
      </c>
      <c r="S847" s="80" t="s">
        <v>10</v>
      </c>
      <c r="T847" s="79" t="s">
        <v>121</v>
      </c>
      <c r="U847" s="79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79">
        <v>19</v>
      </c>
      <c r="P848" s="82">
        <v>1074.77</v>
      </c>
      <c r="Q848" s="80" t="s">
        <v>83</v>
      </c>
      <c r="R848" s="80" t="s">
        <v>10</v>
      </c>
      <c r="S848" s="80" t="s">
        <v>82</v>
      </c>
      <c r="T848" s="79" t="s">
        <v>120</v>
      </c>
      <c r="U848" s="79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79">
        <v>19</v>
      </c>
      <c r="P849" s="82">
        <v>42713.82</v>
      </c>
      <c r="Q849" s="80" t="s">
        <v>83</v>
      </c>
      <c r="R849" s="80" t="s">
        <v>10</v>
      </c>
      <c r="S849" s="80" t="s">
        <v>10</v>
      </c>
      <c r="T849" s="79" t="s">
        <v>103</v>
      </c>
      <c r="U849" s="79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79">
        <v>19</v>
      </c>
      <c r="P850" s="82">
        <v>11153.31</v>
      </c>
      <c r="Q850" s="80" t="s">
        <v>100</v>
      </c>
      <c r="R850" s="80" t="s">
        <v>10</v>
      </c>
      <c r="S850" s="80" t="s">
        <v>10</v>
      </c>
      <c r="T850" s="79" t="s">
        <v>121</v>
      </c>
      <c r="U850" s="79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79">
        <v>20</v>
      </c>
      <c r="P851" s="82">
        <v>43788.59</v>
      </c>
      <c r="Q851" s="80" t="s">
        <v>83</v>
      </c>
      <c r="R851" s="80" t="s">
        <v>10</v>
      </c>
      <c r="S851" s="80" t="s">
        <v>10</v>
      </c>
      <c r="T851" s="79" t="s">
        <v>103</v>
      </c>
      <c r="U851" s="79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79">
        <v>20</v>
      </c>
      <c r="P852" s="82">
        <v>11153.31</v>
      </c>
      <c r="Q852" s="80" t="s">
        <v>100</v>
      </c>
      <c r="R852" s="80" t="s">
        <v>10</v>
      </c>
      <c r="S852" s="80" t="s">
        <v>10</v>
      </c>
      <c r="T852" s="79" t="s">
        <v>121</v>
      </c>
      <c r="U852" s="79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79">
        <v>21</v>
      </c>
      <c r="P853" s="82">
        <v>43788.59</v>
      </c>
      <c r="Q853" s="80" t="s">
        <v>83</v>
      </c>
      <c r="R853" s="80" t="s">
        <v>10</v>
      </c>
      <c r="S853" s="80" t="s">
        <v>10</v>
      </c>
      <c r="T853" s="79" t="s">
        <v>103</v>
      </c>
      <c r="U853" s="79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79">
        <v>21</v>
      </c>
      <c r="P854" s="82">
        <v>11153.31</v>
      </c>
      <c r="Q854" s="80" t="s">
        <v>100</v>
      </c>
      <c r="R854" s="80" t="s">
        <v>10</v>
      </c>
      <c r="S854" s="80" t="s">
        <v>10</v>
      </c>
      <c r="T854" s="79" t="s">
        <v>121</v>
      </c>
      <c r="U854" s="79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79">
        <v>22</v>
      </c>
      <c r="P855" s="82">
        <v>43788.59</v>
      </c>
      <c r="Q855" s="80" t="s">
        <v>83</v>
      </c>
      <c r="R855" s="80" t="s">
        <v>10</v>
      </c>
      <c r="S855" s="80" t="s">
        <v>10</v>
      </c>
      <c r="T855" s="79" t="s">
        <v>103</v>
      </c>
      <c r="U855" s="79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79">
        <v>22</v>
      </c>
      <c r="P856" s="82">
        <v>11153.31</v>
      </c>
      <c r="Q856" s="80" t="s">
        <v>100</v>
      </c>
      <c r="R856" s="80" t="s">
        <v>10</v>
      </c>
      <c r="S856" s="80" t="s">
        <v>10</v>
      </c>
      <c r="T856" s="79" t="s">
        <v>121</v>
      </c>
      <c r="U856" s="79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79">
        <v>23</v>
      </c>
      <c r="P857" s="82">
        <v>4186.51</v>
      </c>
      <c r="Q857" s="80" t="s">
        <v>83</v>
      </c>
      <c r="R857" s="80" t="s">
        <v>10</v>
      </c>
      <c r="S857" s="80" t="s">
        <v>10</v>
      </c>
      <c r="T857" s="79" t="s">
        <v>103</v>
      </c>
      <c r="U857" s="79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79">
        <v>23</v>
      </c>
      <c r="P858" s="82">
        <v>39602.080000000002</v>
      </c>
      <c r="Q858" s="80" t="s">
        <v>83</v>
      </c>
      <c r="R858" s="80" t="s">
        <v>10</v>
      </c>
      <c r="S858" s="80" t="s">
        <v>82</v>
      </c>
      <c r="T858" s="79" t="s">
        <v>103</v>
      </c>
      <c r="U858" s="79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79">
        <v>23</v>
      </c>
      <c r="P859" s="82">
        <v>11153.31</v>
      </c>
      <c r="Q859" s="80" t="s">
        <v>100</v>
      </c>
      <c r="R859" s="80" t="s">
        <v>10</v>
      </c>
      <c r="S859" s="80" t="s">
        <v>10</v>
      </c>
      <c r="T859" s="79" t="s">
        <v>121</v>
      </c>
      <c r="U859" s="79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79">
        <v>24</v>
      </c>
      <c r="P860" s="82">
        <v>43788.59</v>
      </c>
      <c r="Q860" s="80" t="s">
        <v>83</v>
      </c>
      <c r="R860" s="80" t="s">
        <v>10</v>
      </c>
      <c r="S860" s="80" t="s">
        <v>82</v>
      </c>
      <c r="T860" s="79" t="s">
        <v>103</v>
      </c>
      <c r="U860" s="79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79">
        <v>24</v>
      </c>
      <c r="P861" s="82">
        <v>11153.31</v>
      </c>
      <c r="Q861" s="80" t="s">
        <v>100</v>
      </c>
      <c r="R861" s="80" t="s">
        <v>10</v>
      </c>
      <c r="S861" s="80" t="s">
        <v>10</v>
      </c>
      <c r="T861" s="79" t="s">
        <v>121</v>
      </c>
      <c r="U861" s="79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79">
        <v>25</v>
      </c>
      <c r="P862" s="82">
        <v>5742.38</v>
      </c>
      <c r="Q862" s="80" t="s">
        <v>83</v>
      </c>
      <c r="R862" s="80" t="s">
        <v>10</v>
      </c>
      <c r="S862" s="80" t="s">
        <v>82</v>
      </c>
      <c r="T862" s="79" t="s">
        <v>103</v>
      </c>
      <c r="U862" s="79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79">
        <v>25</v>
      </c>
      <c r="P863" s="82">
        <v>38046.21</v>
      </c>
      <c r="Q863" s="80" t="s">
        <v>83</v>
      </c>
      <c r="R863" s="80" t="s">
        <v>10</v>
      </c>
      <c r="S863" s="80" t="s">
        <v>10</v>
      </c>
      <c r="T863" s="79" t="s">
        <v>104</v>
      </c>
      <c r="U863" s="79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79">
        <v>25</v>
      </c>
      <c r="P864" s="82">
        <v>11153.31</v>
      </c>
      <c r="Q864" s="80" t="s">
        <v>100</v>
      </c>
      <c r="R864" s="80" t="s">
        <v>10</v>
      </c>
      <c r="S864" s="80" t="s">
        <v>10</v>
      </c>
      <c r="T864" s="79" t="s">
        <v>121</v>
      </c>
      <c r="U864" s="79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79">
        <v>26</v>
      </c>
      <c r="P865" s="82">
        <v>43788.59</v>
      </c>
      <c r="Q865" s="80" t="s">
        <v>83</v>
      </c>
      <c r="R865" s="80" t="s">
        <v>10</v>
      </c>
      <c r="S865" s="80" t="s">
        <v>10</v>
      </c>
      <c r="T865" s="79" t="s">
        <v>104</v>
      </c>
      <c r="U865" s="79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79">
        <v>26</v>
      </c>
      <c r="P866" s="82">
        <v>11153.31</v>
      </c>
      <c r="Q866" s="80" t="s">
        <v>100</v>
      </c>
      <c r="R866" s="80" t="s">
        <v>10</v>
      </c>
      <c r="S866" s="80" t="s">
        <v>10</v>
      </c>
      <c r="T866" s="79" t="s">
        <v>121</v>
      </c>
      <c r="U866" s="79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79">
        <v>27</v>
      </c>
      <c r="P867" s="82">
        <v>43788.59</v>
      </c>
      <c r="Q867" s="80" t="s">
        <v>83</v>
      </c>
      <c r="R867" s="80" t="s">
        <v>10</v>
      </c>
      <c r="S867" s="80" t="s">
        <v>10</v>
      </c>
      <c r="T867" s="79" t="s">
        <v>104</v>
      </c>
      <c r="U867" s="79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79">
        <v>27</v>
      </c>
      <c r="P868" s="82">
        <v>11153.31</v>
      </c>
      <c r="Q868" s="80" t="s">
        <v>100</v>
      </c>
      <c r="R868" s="80" t="s">
        <v>10</v>
      </c>
      <c r="S868" s="80" t="s">
        <v>10</v>
      </c>
      <c r="T868" s="79" t="s">
        <v>121</v>
      </c>
      <c r="U868" s="79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79">
        <v>28</v>
      </c>
      <c r="P869" s="82">
        <v>43788.59</v>
      </c>
      <c r="Q869" s="80" t="s">
        <v>83</v>
      </c>
      <c r="R869" s="80" t="s">
        <v>10</v>
      </c>
      <c r="S869" s="80" t="s">
        <v>10</v>
      </c>
      <c r="T869" s="79" t="s">
        <v>104</v>
      </c>
      <c r="U869" s="79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79">
        <v>28</v>
      </c>
      <c r="P870" s="82">
        <v>11153.31</v>
      </c>
      <c r="Q870" s="80" t="s">
        <v>100</v>
      </c>
      <c r="R870" s="80" t="s">
        <v>10</v>
      </c>
      <c r="S870" s="80" t="s">
        <v>10</v>
      </c>
      <c r="T870" s="79" t="s">
        <v>121</v>
      </c>
      <c r="U870" s="79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79">
        <v>29</v>
      </c>
      <c r="P871" s="82">
        <v>42750.04</v>
      </c>
      <c r="Q871" s="80" t="s">
        <v>83</v>
      </c>
      <c r="R871" s="80" t="s">
        <v>10</v>
      </c>
      <c r="S871" s="80" t="s">
        <v>10</v>
      </c>
      <c r="T871" s="79" t="s">
        <v>104</v>
      </c>
      <c r="U871" s="79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79">
        <v>29</v>
      </c>
      <c r="P872" s="82">
        <v>1038.55</v>
      </c>
      <c r="Q872" s="80" t="s">
        <v>83</v>
      </c>
      <c r="R872" s="80" t="s">
        <v>10</v>
      </c>
      <c r="S872" s="80" t="s">
        <v>82</v>
      </c>
      <c r="T872" s="79" t="s">
        <v>104</v>
      </c>
      <c r="U872" s="79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79">
        <v>29</v>
      </c>
      <c r="P873" s="82">
        <v>11153.31</v>
      </c>
      <c r="Q873" s="80" t="s">
        <v>100</v>
      </c>
      <c r="R873" s="80" t="s">
        <v>10</v>
      </c>
      <c r="S873" s="80" t="s">
        <v>10</v>
      </c>
      <c r="T873" s="79" t="s">
        <v>121</v>
      </c>
      <c r="U873" s="79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79">
        <v>30</v>
      </c>
      <c r="P874" s="82">
        <v>43788.59</v>
      </c>
      <c r="Q874" s="80" t="s">
        <v>83</v>
      </c>
      <c r="R874" s="80" t="s">
        <v>10</v>
      </c>
      <c r="S874" s="80" t="s">
        <v>82</v>
      </c>
      <c r="T874" s="79" t="s">
        <v>104</v>
      </c>
      <c r="U874" s="79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79">
        <v>30</v>
      </c>
      <c r="P875" s="82">
        <v>1491.86</v>
      </c>
      <c r="Q875" s="80" t="s">
        <v>100</v>
      </c>
      <c r="R875" s="80" t="s">
        <v>10</v>
      </c>
      <c r="S875" s="80" t="s">
        <v>10</v>
      </c>
      <c r="T875" s="79" t="s">
        <v>121</v>
      </c>
      <c r="U875" s="79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79">
        <v>30</v>
      </c>
      <c r="P876" s="82">
        <v>9661.4500000000007</v>
      </c>
      <c r="Q876" s="80" t="s">
        <v>100</v>
      </c>
      <c r="R876" s="80" t="s">
        <v>10</v>
      </c>
      <c r="S876" s="80" t="s">
        <v>82</v>
      </c>
      <c r="T876" s="79" t="s">
        <v>121</v>
      </c>
      <c r="U876" s="79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79">
        <v>31</v>
      </c>
      <c r="P877" s="82">
        <v>43788.59</v>
      </c>
      <c r="Q877" s="80" t="s">
        <v>83</v>
      </c>
      <c r="R877" s="80" t="s">
        <v>10</v>
      </c>
      <c r="S877" s="80" t="s">
        <v>82</v>
      </c>
      <c r="T877" s="79" t="s">
        <v>104</v>
      </c>
      <c r="U877" s="79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79">
        <v>31</v>
      </c>
      <c r="P878" s="82">
        <v>11153.31</v>
      </c>
      <c r="Q878" s="80" t="s">
        <v>100</v>
      </c>
      <c r="R878" s="80" t="s">
        <v>10</v>
      </c>
      <c r="S878" s="80" t="s">
        <v>82</v>
      </c>
      <c r="T878" s="79" t="s">
        <v>121</v>
      </c>
      <c r="U878" s="79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79">
        <v>32</v>
      </c>
      <c r="P879" s="82">
        <v>17465.28</v>
      </c>
      <c r="Q879" s="80" t="s">
        <v>83</v>
      </c>
      <c r="R879" s="80" t="s">
        <v>10</v>
      </c>
      <c r="S879" s="80" t="s">
        <v>82</v>
      </c>
      <c r="T879" s="79" t="s">
        <v>104</v>
      </c>
      <c r="U879" s="79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79">
        <v>32</v>
      </c>
      <c r="P880" s="82">
        <v>26323.31</v>
      </c>
      <c r="Q880" s="80" t="s">
        <v>83</v>
      </c>
      <c r="R880" s="80" t="s">
        <v>10</v>
      </c>
      <c r="S880" s="80" t="s">
        <v>10</v>
      </c>
      <c r="T880" s="79" t="s">
        <v>122</v>
      </c>
      <c r="U880" s="79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79">
        <v>32</v>
      </c>
      <c r="P881" s="82">
        <v>11153.31</v>
      </c>
      <c r="Q881" s="80" t="s">
        <v>100</v>
      </c>
      <c r="R881" s="80" t="s">
        <v>10</v>
      </c>
      <c r="S881" s="80" t="s">
        <v>82</v>
      </c>
      <c r="T881" s="79" t="s">
        <v>121</v>
      </c>
      <c r="U881" s="79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79">
        <v>33</v>
      </c>
      <c r="P882" s="82">
        <v>43788.59</v>
      </c>
      <c r="Q882" s="80" t="s">
        <v>83</v>
      </c>
      <c r="R882" s="80" t="s">
        <v>10</v>
      </c>
      <c r="S882" s="80" t="s">
        <v>10</v>
      </c>
      <c r="T882" s="79" t="s">
        <v>122</v>
      </c>
      <c r="U882" s="79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79">
        <v>33</v>
      </c>
      <c r="P883" s="82">
        <v>1393.49</v>
      </c>
      <c r="Q883" s="80" t="s">
        <v>100</v>
      </c>
      <c r="R883" s="80" t="s">
        <v>10</v>
      </c>
      <c r="S883" s="80" t="s">
        <v>82</v>
      </c>
      <c r="T883" s="79" t="s">
        <v>121</v>
      </c>
      <c r="U883" s="79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79">
        <v>33</v>
      </c>
      <c r="P884" s="82">
        <v>9759.82</v>
      </c>
      <c r="Q884" s="80" t="s">
        <v>100</v>
      </c>
      <c r="R884" s="80" t="s">
        <v>10</v>
      </c>
      <c r="S884" s="80" t="s">
        <v>10</v>
      </c>
      <c r="T884" s="79" t="s">
        <v>123</v>
      </c>
      <c r="U884" s="79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79">
        <v>34</v>
      </c>
      <c r="P885" s="82">
        <v>43788.59</v>
      </c>
      <c r="Q885" s="80" t="s">
        <v>83</v>
      </c>
      <c r="R885" s="80" t="s">
        <v>10</v>
      </c>
      <c r="S885" s="80" t="s">
        <v>10</v>
      </c>
      <c r="T885" s="79" t="s">
        <v>122</v>
      </c>
      <c r="U885" s="79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79">
        <v>34</v>
      </c>
      <c r="P886" s="82">
        <v>11153.31</v>
      </c>
      <c r="Q886" s="80" t="s">
        <v>100</v>
      </c>
      <c r="R886" s="80" t="s">
        <v>10</v>
      </c>
      <c r="S886" s="80" t="s">
        <v>10</v>
      </c>
      <c r="T886" s="79" t="s">
        <v>123</v>
      </c>
      <c r="U886" s="79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79">
        <v>35</v>
      </c>
      <c r="P887" s="82">
        <v>43788.59</v>
      </c>
      <c r="Q887" s="80" t="s">
        <v>83</v>
      </c>
      <c r="R887" s="80" t="s">
        <v>10</v>
      </c>
      <c r="S887" s="80" t="s">
        <v>10</v>
      </c>
      <c r="T887" s="79" t="s">
        <v>122</v>
      </c>
      <c r="U887" s="79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79">
        <v>35</v>
      </c>
      <c r="P888" s="82">
        <v>11153.31</v>
      </c>
      <c r="Q888" s="80" t="s">
        <v>100</v>
      </c>
      <c r="R888" s="80" t="s">
        <v>10</v>
      </c>
      <c r="S888" s="80" t="s">
        <v>10</v>
      </c>
      <c r="T888" s="79" t="s">
        <v>123</v>
      </c>
      <c r="U888" s="79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79">
        <v>36</v>
      </c>
      <c r="P889" s="82">
        <v>42568.66</v>
      </c>
      <c r="Q889" s="80" t="s">
        <v>83</v>
      </c>
      <c r="R889" s="80" t="s">
        <v>10</v>
      </c>
      <c r="S889" s="80" t="s">
        <v>10</v>
      </c>
      <c r="T889" s="79" t="s">
        <v>122</v>
      </c>
      <c r="U889" s="79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79">
        <v>36</v>
      </c>
      <c r="P890" s="82">
        <v>1219.93</v>
      </c>
      <c r="Q890" s="80" t="s">
        <v>83</v>
      </c>
      <c r="R890" s="80" t="s">
        <v>10</v>
      </c>
      <c r="S890" s="80" t="s">
        <v>82</v>
      </c>
      <c r="T890" s="79" t="s">
        <v>122</v>
      </c>
      <c r="U890" s="79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79">
        <v>36</v>
      </c>
      <c r="P891" s="82">
        <v>11153.31</v>
      </c>
      <c r="Q891" s="80" t="s">
        <v>100</v>
      </c>
      <c r="R891" s="80" t="s">
        <v>10</v>
      </c>
      <c r="S891" s="80" t="s">
        <v>10</v>
      </c>
      <c r="T891" s="79" t="s">
        <v>123</v>
      </c>
      <c r="U891" s="79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79">
        <v>37</v>
      </c>
      <c r="P892" s="82">
        <v>43788.59</v>
      </c>
      <c r="Q892" s="80" t="s">
        <v>83</v>
      </c>
      <c r="R892" s="80" t="s">
        <v>10</v>
      </c>
      <c r="S892" s="80" t="s">
        <v>82</v>
      </c>
      <c r="T892" s="79" t="s">
        <v>122</v>
      </c>
      <c r="U892" s="79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79">
        <v>37</v>
      </c>
      <c r="P893" s="82">
        <v>11153.31</v>
      </c>
      <c r="Q893" s="80" t="s">
        <v>100</v>
      </c>
      <c r="R893" s="80" t="s">
        <v>10</v>
      </c>
      <c r="S893" s="80" t="s">
        <v>10</v>
      </c>
      <c r="T893" s="79" t="s">
        <v>123</v>
      </c>
      <c r="U893" s="79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79">
        <v>38</v>
      </c>
      <c r="P894" s="82">
        <v>43788.59</v>
      </c>
      <c r="Q894" s="80" t="s">
        <v>83</v>
      </c>
      <c r="R894" s="80" t="s">
        <v>10</v>
      </c>
      <c r="S894" s="80" t="s">
        <v>82</v>
      </c>
      <c r="T894" s="79" t="s">
        <v>122</v>
      </c>
      <c r="U894" s="79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79">
        <v>38</v>
      </c>
      <c r="P895" s="82">
        <v>11153.31</v>
      </c>
      <c r="Q895" s="80" t="s">
        <v>100</v>
      </c>
      <c r="R895" s="80" t="s">
        <v>10</v>
      </c>
      <c r="S895" s="80" t="s">
        <v>10</v>
      </c>
      <c r="T895" s="79" t="s">
        <v>123</v>
      </c>
      <c r="U895" s="79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79">
        <v>39</v>
      </c>
      <c r="P896" s="82">
        <v>11331.76</v>
      </c>
      <c r="Q896" s="80" t="s">
        <v>83</v>
      </c>
      <c r="R896" s="80" t="s">
        <v>10</v>
      </c>
      <c r="S896" s="80" t="s">
        <v>82</v>
      </c>
      <c r="T896" s="79" t="s">
        <v>122</v>
      </c>
      <c r="U896" s="79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79">
        <v>39</v>
      </c>
      <c r="P897" s="82">
        <v>32456.83</v>
      </c>
      <c r="Q897" s="80" t="s">
        <v>83</v>
      </c>
      <c r="R897" s="80" t="s">
        <v>10</v>
      </c>
      <c r="S897" s="80" t="s">
        <v>10</v>
      </c>
      <c r="T897" s="79" t="s">
        <v>105</v>
      </c>
      <c r="U897" s="79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79">
        <v>39</v>
      </c>
      <c r="P898" s="82">
        <v>11153.31</v>
      </c>
      <c r="Q898" s="80" t="s">
        <v>100</v>
      </c>
      <c r="R898" s="80" t="s">
        <v>10</v>
      </c>
      <c r="S898" s="80" t="s">
        <v>10</v>
      </c>
      <c r="T898" s="79" t="s">
        <v>123</v>
      </c>
      <c r="U898" s="79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79">
        <v>40</v>
      </c>
      <c r="P899" s="82">
        <v>43788.59</v>
      </c>
      <c r="Q899" s="80" t="s">
        <v>83</v>
      </c>
      <c r="R899" s="80" t="s">
        <v>10</v>
      </c>
      <c r="S899" s="80" t="s">
        <v>10</v>
      </c>
      <c r="T899" s="79" t="s">
        <v>105</v>
      </c>
      <c r="U899" s="79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79">
        <v>40</v>
      </c>
      <c r="P900" s="82">
        <v>11153.31</v>
      </c>
      <c r="Q900" s="80" t="s">
        <v>100</v>
      </c>
      <c r="R900" s="80" t="s">
        <v>10</v>
      </c>
      <c r="S900" s="80" t="s">
        <v>10</v>
      </c>
      <c r="T900" s="79" t="s">
        <v>123</v>
      </c>
      <c r="U900" s="79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79">
        <v>41</v>
      </c>
      <c r="P901" s="82">
        <v>43788.59</v>
      </c>
      <c r="Q901" s="80" t="s">
        <v>83</v>
      </c>
      <c r="R901" s="80" t="s">
        <v>10</v>
      </c>
      <c r="S901" s="80" t="s">
        <v>10</v>
      </c>
      <c r="T901" s="79" t="s">
        <v>105</v>
      </c>
      <c r="U901" s="79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79">
        <v>41</v>
      </c>
      <c r="P902" s="82">
        <v>11153.31</v>
      </c>
      <c r="Q902" s="80" t="s">
        <v>100</v>
      </c>
      <c r="R902" s="80" t="s">
        <v>10</v>
      </c>
      <c r="S902" s="80" t="s">
        <v>10</v>
      </c>
      <c r="T902" s="79" t="s">
        <v>123</v>
      </c>
      <c r="U902" s="79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79">
        <v>42</v>
      </c>
      <c r="P903" s="82">
        <v>43788.59</v>
      </c>
      <c r="Q903" s="80" t="s">
        <v>83</v>
      </c>
      <c r="R903" s="80" t="s">
        <v>10</v>
      </c>
      <c r="S903" s="80" t="s">
        <v>10</v>
      </c>
      <c r="T903" s="79" t="s">
        <v>105</v>
      </c>
      <c r="U903" s="79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79">
        <v>42</v>
      </c>
      <c r="P904" s="82">
        <v>11153.31</v>
      </c>
      <c r="Q904" s="80" t="s">
        <v>100</v>
      </c>
      <c r="R904" s="80" t="s">
        <v>10</v>
      </c>
      <c r="S904" s="80" t="s">
        <v>10</v>
      </c>
      <c r="T904" s="79" t="s">
        <v>123</v>
      </c>
      <c r="U904" s="79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79">
        <v>43</v>
      </c>
      <c r="P905" s="82">
        <v>43788.59</v>
      </c>
      <c r="Q905" s="80" t="s">
        <v>83</v>
      </c>
      <c r="R905" s="80" t="s">
        <v>10</v>
      </c>
      <c r="S905" s="80" t="s">
        <v>10</v>
      </c>
      <c r="T905" s="79" t="s">
        <v>105</v>
      </c>
      <c r="U905" s="79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79">
        <v>43</v>
      </c>
      <c r="P906" s="82">
        <v>11153.31</v>
      </c>
      <c r="Q906" s="80" t="s">
        <v>100</v>
      </c>
      <c r="R906" s="80" t="s">
        <v>10</v>
      </c>
      <c r="S906" s="80" t="s">
        <v>10</v>
      </c>
      <c r="T906" s="79" t="s">
        <v>123</v>
      </c>
      <c r="U906" s="79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79">
        <v>44</v>
      </c>
      <c r="P907" s="82">
        <v>31332.51</v>
      </c>
      <c r="Q907" s="80" t="s">
        <v>83</v>
      </c>
      <c r="R907" s="80" t="s">
        <v>10</v>
      </c>
      <c r="S907" s="80" t="s">
        <v>10</v>
      </c>
      <c r="T907" s="79" t="s">
        <v>105</v>
      </c>
      <c r="U907" s="79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79">
        <v>44</v>
      </c>
      <c r="P908" s="82">
        <v>12456.08</v>
      </c>
      <c r="Q908" s="80" t="s">
        <v>83</v>
      </c>
      <c r="R908" s="80" t="s">
        <v>10</v>
      </c>
      <c r="S908" s="80" t="s">
        <v>82</v>
      </c>
      <c r="T908" s="79" t="s">
        <v>105</v>
      </c>
      <c r="U908" s="79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79">
        <v>44</v>
      </c>
      <c r="P909" s="82">
        <v>11153.31</v>
      </c>
      <c r="Q909" s="80" t="s">
        <v>100</v>
      </c>
      <c r="R909" s="80" t="s">
        <v>10</v>
      </c>
      <c r="S909" s="80" t="s">
        <v>10</v>
      </c>
      <c r="T909" s="79" t="s">
        <v>123</v>
      </c>
      <c r="U909" s="79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79">
        <v>45</v>
      </c>
      <c r="P910" s="82">
        <v>43788.59</v>
      </c>
      <c r="Q910" s="80" t="s">
        <v>83</v>
      </c>
      <c r="R910" s="80" t="s">
        <v>10</v>
      </c>
      <c r="S910" s="80" t="s">
        <v>82</v>
      </c>
      <c r="T910" s="79" t="s">
        <v>105</v>
      </c>
      <c r="U910" s="79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79">
        <v>45</v>
      </c>
      <c r="P911" s="82">
        <v>11153.31</v>
      </c>
      <c r="Q911" s="80" t="s">
        <v>100</v>
      </c>
      <c r="R911" s="80" t="s">
        <v>10</v>
      </c>
      <c r="S911" s="80" t="s">
        <v>10</v>
      </c>
      <c r="T911" s="79" t="s">
        <v>123</v>
      </c>
      <c r="U911" s="79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79">
        <v>46</v>
      </c>
      <c r="P912" s="82">
        <v>43788.59</v>
      </c>
      <c r="Q912" s="80" t="s">
        <v>83</v>
      </c>
      <c r="R912" s="80" t="s">
        <v>10</v>
      </c>
      <c r="S912" s="80" t="s">
        <v>82</v>
      </c>
      <c r="T912" s="79" t="s">
        <v>105</v>
      </c>
      <c r="U912" s="79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79">
        <v>46</v>
      </c>
      <c r="P913" s="82">
        <v>11153.31</v>
      </c>
      <c r="Q913" s="80" t="s">
        <v>100</v>
      </c>
      <c r="R913" s="80" t="s">
        <v>10</v>
      </c>
      <c r="S913" s="80" t="s">
        <v>10</v>
      </c>
      <c r="T913" s="79" t="s">
        <v>123</v>
      </c>
      <c r="U913" s="79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79">
        <v>47</v>
      </c>
      <c r="P914" s="82">
        <v>19438.59</v>
      </c>
      <c r="Q914" s="80" t="s">
        <v>83</v>
      </c>
      <c r="R914" s="80" t="s">
        <v>10</v>
      </c>
      <c r="S914" s="80" t="s">
        <v>82</v>
      </c>
      <c r="T914" s="79" t="s">
        <v>105</v>
      </c>
      <c r="U914" s="79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79">
        <v>47</v>
      </c>
      <c r="P915" s="82">
        <v>24350</v>
      </c>
      <c r="Q915" s="80" t="s">
        <v>83</v>
      </c>
      <c r="R915" s="80" t="s">
        <v>10</v>
      </c>
      <c r="S915" s="80" t="s">
        <v>10</v>
      </c>
      <c r="T915" s="79" t="s">
        <v>106</v>
      </c>
      <c r="U915" s="79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79">
        <v>47</v>
      </c>
      <c r="P916" s="82">
        <v>11153.31</v>
      </c>
      <c r="Q916" s="80" t="s">
        <v>100</v>
      </c>
      <c r="R916" s="80" t="s">
        <v>10</v>
      </c>
      <c r="S916" s="80" t="s">
        <v>10</v>
      </c>
      <c r="T916" s="79" t="s">
        <v>123</v>
      </c>
      <c r="U916" s="79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79">
        <v>48</v>
      </c>
      <c r="P917" s="82">
        <v>43788.59</v>
      </c>
      <c r="Q917" s="80" t="s">
        <v>83</v>
      </c>
      <c r="R917" s="80" t="s">
        <v>10</v>
      </c>
      <c r="S917" s="80" t="s">
        <v>10</v>
      </c>
      <c r="T917" s="79" t="s">
        <v>106</v>
      </c>
      <c r="U917" s="79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79">
        <v>48</v>
      </c>
      <c r="P918" s="82">
        <v>11153.31</v>
      </c>
      <c r="Q918" s="80" t="s">
        <v>100</v>
      </c>
      <c r="R918" s="80" t="s">
        <v>10</v>
      </c>
      <c r="S918" s="80" t="s">
        <v>10</v>
      </c>
      <c r="T918" s="79" t="s">
        <v>123</v>
      </c>
      <c r="U918" s="79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79">
        <v>49</v>
      </c>
      <c r="P919" s="82">
        <v>43788.59</v>
      </c>
      <c r="Q919" s="80" t="s">
        <v>83</v>
      </c>
      <c r="R919" s="80" t="s">
        <v>10</v>
      </c>
      <c r="S919" s="80" t="s">
        <v>10</v>
      </c>
      <c r="T919" s="79" t="s">
        <v>106</v>
      </c>
      <c r="U919" s="79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79">
        <v>49</v>
      </c>
      <c r="P920" s="82">
        <v>11153.31</v>
      </c>
      <c r="Q920" s="80" t="s">
        <v>100</v>
      </c>
      <c r="R920" s="80" t="s">
        <v>10</v>
      </c>
      <c r="S920" s="80" t="s">
        <v>10</v>
      </c>
      <c r="T920" s="79" t="s">
        <v>123</v>
      </c>
      <c r="U920" s="79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79">
        <v>50</v>
      </c>
      <c r="P921" s="82">
        <v>43788.59</v>
      </c>
      <c r="Q921" s="80" t="s">
        <v>83</v>
      </c>
      <c r="R921" s="80" t="s">
        <v>10</v>
      </c>
      <c r="S921" s="80" t="s">
        <v>10</v>
      </c>
      <c r="T921" s="79" t="s">
        <v>106</v>
      </c>
      <c r="U921" s="79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79">
        <v>50</v>
      </c>
      <c r="P922" s="82">
        <v>11153.31</v>
      </c>
      <c r="Q922" s="80" t="s">
        <v>100</v>
      </c>
      <c r="R922" s="80" t="s">
        <v>10</v>
      </c>
      <c r="S922" s="80" t="s">
        <v>10</v>
      </c>
      <c r="T922" s="79" t="s">
        <v>123</v>
      </c>
      <c r="U922" s="79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79">
        <v>51</v>
      </c>
      <c r="P923" s="82">
        <v>43788.59</v>
      </c>
      <c r="Q923" s="80" t="s">
        <v>83</v>
      </c>
      <c r="R923" s="80" t="s">
        <v>10</v>
      </c>
      <c r="S923" s="80" t="s">
        <v>10</v>
      </c>
      <c r="T923" s="79" t="s">
        <v>106</v>
      </c>
      <c r="U923" s="79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79">
        <v>51</v>
      </c>
      <c r="P924" s="82">
        <v>11153.31</v>
      </c>
      <c r="Q924" s="80" t="s">
        <v>100</v>
      </c>
      <c r="R924" s="80" t="s">
        <v>10</v>
      </c>
      <c r="S924" s="80" t="s">
        <v>10</v>
      </c>
      <c r="T924" s="79" t="s">
        <v>123</v>
      </c>
      <c r="U924" s="79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79">
        <v>52</v>
      </c>
      <c r="P925" s="82">
        <v>43788.59</v>
      </c>
      <c r="Q925" s="80" t="s">
        <v>83</v>
      </c>
      <c r="R925" s="80" t="s">
        <v>10</v>
      </c>
      <c r="S925" s="80" t="s">
        <v>10</v>
      </c>
      <c r="T925" s="79" t="s">
        <v>106</v>
      </c>
      <c r="U925" s="79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79">
        <v>52</v>
      </c>
      <c r="P926" s="82">
        <v>11153.31</v>
      </c>
      <c r="Q926" s="80" t="s">
        <v>100</v>
      </c>
      <c r="R926" s="80" t="s">
        <v>10</v>
      </c>
      <c r="S926" s="80" t="s">
        <v>10</v>
      </c>
      <c r="T926" s="79" t="s">
        <v>123</v>
      </c>
      <c r="U926" s="79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79">
        <v>53</v>
      </c>
      <c r="P927" s="82">
        <v>43788.59</v>
      </c>
      <c r="Q927" s="80" t="s">
        <v>83</v>
      </c>
      <c r="R927" s="80" t="s">
        <v>10</v>
      </c>
      <c r="S927" s="80" t="s">
        <v>10</v>
      </c>
      <c r="T927" s="79" t="s">
        <v>106</v>
      </c>
      <c r="U927" s="79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79">
        <v>53</v>
      </c>
      <c r="P928" s="82">
        <v>11153.31</v>
      </c>
      <c r="Q928" s="80" t="s">
        <v>100</v>
      </c>
      <c r="R928" s="80" t="s">
        <v>10</v>
      </c>
      <c r="S928" s="80" t="s">
        <v>10</v>
      </c>
      <c r="T928" s="79" t="s">
        <v>123</v>
      </c>
      <c r="U928" s="79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79">
        <v>54</v>
      </c>
      <c r="P929" s="82">
        <v>43788.59</v>
      </c>
      <c r="Q929" s="80" t="s">
        <v>83</v>
      </c>
      <c r="R929" s="80" t="s">
        <v>10</v>
      </c>
      <c r="S929" s="80" t="s">
        <v>10</v>
      </c>
      <c r="T929" s="79" t="s">
        <v>106</v>
      </c>
      <c r="U929" s="79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79">
        <v>54</v>
      </c>
      <c r="P930" s="82">
        <v>11153.31</v>
      </c>
      <c r="Q930" s="80" t="s">
        <v>100</v>
      </c>
      <c r="R930" s="80" t="s">
        <v>10</v>
      </c>
      <c r="S930" s="80" t="s">
        <v>10</v>
      </c>
      <c r="T930" s="79" t="s">
        <v>123</v>
      </c>
      <c r="U930" s="79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79">
        <v>55</v>
      </c>
      <c r="P931" s="82">
        <v>43788.59</v>
      </c>
      <c r="Q931" s="80" t="s">
        <v>83</v>
      </c>
      <c r="R931" s="80" t="s">
        <v>10</v>
      </c>
      <c r="S931" s="80" t="s">
        <v>10</v>
      </c>
      <c r="T931" s="79" t="s">
        <v>106</v>
      </c>
      <c r="U931" s="79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79">
        <v>55</v>
      </c>
      <c r="P932" s="82">
        <v>11153.31</v>
      </c>
      <c r="Q932" s="80" t="s">
        <v>100</v>
      </c>
      <c r="R932" s="80" t="s">
        <v>10</v>
      </c>
      <c r="S932" s="80" t="s">
        <v>10</v>
      </c>
      <c r="T932" s="79" t="s">
        <v>123</v>
      </c>
      <c r="U932" s="79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79">
        <v>56</v>
      </c>
      <c r="P933" s="82">
        <v>37014.15</v>
      </c>
      <c r="Q933" s="80" t="s">
        <v>83</v>
      </c>
      <c r="R933" s="80" t="s">
        <v>10</v>
      </c>
      <c r="S933" s="80" t="s">
        <v>10</v>
      </c>
      <c r="T933" s="79" t="s">
        <v>106</v>
      </c>
      <c r="U933" s="79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79">
        <v>56</v>
      </c>
      <c r="P934" s="82">
        <v>6774.44</v>
      </c>
      <c r="Q934" s="80" t="s">
        <v>83</v>
      </c>
      <c r="R934" s="80" t="s">
        <v>10</v>
      </c>
      <c r="S934" s="80" t="s">
        <v>82</v>
      </c>
      <c r="T934" s="79" t="s">
        <v>106</v>
      </c>
      <c r="U934" s="79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79">
        <v>56</v>
      </c>
      <c r="P935" s="82">
        <v>11153.31</v>
      </c>
      <c r="Q935" s="80" t="s">
        <v>100</v>
      </c>
      <c r="R935" s="80" t="s">
        <v>10</v>
      </c>
      <c r="S935" s="80" t="s">
        <v>10</v>
      </c>
      <c r="T935" s="79" t="s">
        <v>123</v>
      </c>
      <c r="U935" s="79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79">
        <v>57</v>
      </c>
      <c r="P936" s="82">
        <v>43788.59</v>
      </c>
      <c r="Q936" s="80" t="s">
        <v>83</v>
      </c>
      <c r="R936" s="80" t="s">
        <v>10</v>
      </c>
      <c r="S936" s="80" t="s">
        <v>82</v>
      </c>
      <c r="T936" s="79" t="s">
        <v>106</v>
      </c>
      <c r="U936" s="79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79">
        <v>57</v>
      </c>
      <c r="P937" s="82">
        <v>11153.31</v>
      </c>
      <c r="Q937" s="80" t="s">
        <v>100</v>
      </c>
      <c r="R937" s="80" t="s">
        <v>10</v>
      </c>
      <c r="S937" s="80" t="s">
        <v>10</v>
      </c>
      <c r="T937" s="79" t="s">
        <v>123</v>
      </c>
      <c r="U937" s="79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79">
        <v>58</v>
      </c>
      <c r="P938" s="82">
        <v>43788.59</v>
      </c>
      <c r="Q938" s="80" t="s">
        <v>83</v>
      </c>
      <c r="R938" s="80" t="s">
        <v>10</v>
      </c>
      <c r="S938" s="80" t="s">
        <v>82</v>
      </c>
      <c r="T938" s="79" t="s">
        <v>106</v>
      </c>
      <c r="U938" s="79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79">
        <v>58</v>
      </c>
      <c r="P939" s="82">
        <v>11153.31</v>
      </c>
      <c r="Q939" s="80" t="s">
        <v>100</v>
      </c>
      <c r="R939" s="80" t="s">
        <v>10</v>
      </c>
      <c r="S939" s="80" t="s">
        <v>10</v>
      </c>
      <c r="T939" s="79" t="s">
        <v>123</v>
      </c>
      <c r="U939" s="79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79">
        <v>59</v>
      </c>
      <c r="P940" s="82">
        <v>43788.59</v>
      </c>
      <c r="Q940" s="80" t="s">
        <v>83</v>
      </c>
      <c r="R940" s="80" t="s">
        <v>10</v>
      </c>
      <c r="S940" s="80" t="s">
        <v>82</v>
      </c>
      <c r="T940" s="79" t="s">
        <v>106</v>
      </c>
      <c r="U940" s="79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79">
        <v>59</v>
      </c>
      <c r="P941" s="82">
        <v>11153.31</v>
      </c>
      <c r="Q941" s="80" t="s">
        <v>100</v>
      </c>
      <c r="R941" s="80" t="s">
        <v>10</v>
      </c>
      <c r="S941" s="80" t="s">
        <v>10</v>
      </c>
      <c r="T941" s="79" t="s">
        <v>123</v>
      </c>
      <c r="U941" s="79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79">
        <v>60</v>
      </c>
      <c r="P942" s="82">
        <v>43788.59</v>
      </c>
      <c r="Q942" s="80" t="s">
        <v>83</v>
      </c>
      <c r="R942" s="80" t="s">
        <v>10</v>
      </c>
      <c r="S942" s="80" t="s">
        <v>82</v>
      </c>
      <c r="T942" s="79" t="s">
        <v>106</v>
      </c>
      <c r="U942" s="79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79">
        <v>60</v>
      </c>
      <c r="P943" s="82">
        <v>11153.31</v>
      </c>
      <c r="Q943" s="80" t="s">
        <v>100</v>
      </c>
      <c r="R943" s="80" t="s">
        <v>10</v>
      </c>
      <c r="S943" s="80" t="s">
        <v>10</v>
      </c>
      <c r="T943" s="79" t="s">
        <v>123</v>
      </c>
      <c r="U943" s="79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79">
        <v>61</v>
      </c>
      <c r="P944" s="82">
        <v>23907.64</v>
      </c>
      <c r="Q944" s="80" t="s">
        <v>83</v>
      </c>
      <c r="R944" s="80" t="s">
        <v>10</v>
      </c>
      <c r="S944" s="80" t="s">
        <v>82</v>
      </c>
      <c r="T944" s="79" t="s">
        <v>106</v>
      </c>
      <c r="U944" s="79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79">
        <v>61</v>
      </c>
      <c r="P945" s="82">
        <v>19880.95</v>
      </c>
      <c r="Q945" s="80" t="s">
        <v>83</v>
      </c>
      <c r="R945" s="80" t="s">
        <v>10</v>
      </c>
      <c r="S945" s="80" t="s">
        <v>10</v>
      </c>
      <c r="T945" s="79" t="s">
        <v>124</v>
      </c>
      <c r="U945" s="79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79">
        <v>61</v>
      </c>
      <c r="P946" s="82">
        <v>11153.31</v>
      </c>
      <c r="Q946" s="80" t="s">
        <v>100</v>
      </c>
      <c r="R946" s="80" t="s">
        <v>10</v>
      </c>
      <c r="S946" s="80" t="s">
        <v>10</v>
      </c>
      <c r="T946" s="79" t="s">
        <v>123</v>
      </c>
      <c r="U946" s="79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79">
        <v>62</v>
      </c>
      <c r="P947" s="82">
        <v>43788.59</v>
      </c>
      <c r="Q947" s="80" t="s">
        <v>83</v>
      </c>
      <c r="R947" s="80" t="s">
        <v>10</v>
      </c>
      <c r="S947" s="80" t="s">
        <v>10</v>
      </c>
      <c r="T947" s="79" t="s">
        <v>124</v>
      </c>
      <c r="U947" s="79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79">
        <v>62</v>
      </c>
      <c r="P948" s="82">
        <v>11153.31</v>
      </c>
      <c r="Q948" s="80" t="s">
        <v>100</v>
      </c>
      <c r="R948" s="80" t="s">
        <v>10</v>
      </c>
      <c r="S948" s="80" t="s">
        <v>10</v>
      </c>
      <c r="T948" s="79" t="s">
        <v>123</v>
      </c>
      <c r="U948" s="79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79">
        <v>63</v>
      </c>
      <c r="P949" s="82">
        <v>42230.13</v>
      </c>
      <c r="Q949" s="80" t="s">
        <v>83</v>
      </c>
      <c r="R949" s="80" t="s">
        <v>10</v>
      </c>
      <c r="S949" s="80" t="s">
        <v>10</v>
      </c>
      <c r="T949" s="79" t="s">
        <v>124</v>
      </c>
      <c r="U949" s="79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79">
        <v>63</v>
      </c>
      <c r="P950" s="82">
        <v>1558.46</v>
      </c>
      <c r="Q950" s="80" t="s">
        <v>83</v>
      </c>
      <c r="R950" s="80" t="s">
        <v>10</v>
      </c>
      <c r="S950" s="80" t="s">
        <v>82</v>
      </c>
      <c r="T950" s="79" t="s">
        <v>124</v>
      </c>
      <c r="U950" s="79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79">
        <v>63</v>
      </c>
      <c r="P951" s="82">
        <v>11153.31</v>
      </c>
      <c r="Q951" s="80" t="s">
        <v>100</v>
      </c>
      <c r="R951" s="80" t="s">
        <v>10</v>
      </c>
      <c r="S951" s="80" t="s">
        <v>10</v>
      </c>
      <c r="T951" s="79" t="s">
        <v>123</v>
      </c>
      <c r="U951" s="79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79">
        <v>64</v>
      </c>
      <c r="P952" s="82">
        <v>43788.59</v>
      </c>
      <c r="Q952" s="80" t="s">
        <v>83</v>
      </c>
      <c r="R952" s="80" t="s">
        <v>10</v>
      </c>
      <c r="S952" s="80" t="s">
        <v>82</v>
      </c>
      <c r="T952" s="79" t="s">
        <v>124</v>
      </c>
      <c r="U952" s="79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79">
        <v>64</v>
      </c>
      <c r="P953" s="82">
        <v>11153.31</v>
      </c>
      <c r="Q953" s="80" t="s">
        <v>100</v>
      </c>
      <c r="R953" s="80" t="s">
        <v>10</v>
      </c>
      <c r="S953" s="80" t="s">
        <v>10</v>
      </c>
      <c r="T953" s="79" t="s">
        <v>123</v>
      </c>
      <c r="U953" s="79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79">
        <v>65</v>
      </c>
      <c r="P954" s="82">
        <v>7602.79</v>
      </c>
      <c r="Q954" s="80" t="s">
        <v>83</v>
      </c>
      <c r="R954" s="80" t="s">
        <v>10</v>
      </c>
      <c r="S954" s="80" t="s">
        <v>82</v>
      </c>
      <c r="T954" s="79" t="s">
        <v>124</v>
      </c>
      <c r="U954" s="79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79">
        <v>65</v>
      </c>
      <c r="P955" s="82">
        <v>16678.09</v>
      </c>
      <c r="Q955" s="80" t="s">
        <v>83</v>
      </c>
      <c r="R955" s="80" t="s">
        <v>10</v>
      </c>
      <c r="S955" s="80" t="s">
        <v>10</v>
      </c>
      <c r="T955" s="79" t="s">
        <v>125</v>
      </c>
      <c r="U955" s="79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79">
        <v>65</v>
      </c>
      <c r="P956" s="82">
        <v>4169.5200000000004</v>
      </c>
      <c r="Q956" s="80" t="s">
        <v>83</v>
      </c>
      <c r="R956" s="80" t="s">
        <v>10</v>
      </c>
      <c r="S956" s="80" t="s">
        <v>82</v>
      </c>
      <c r="T956" s="79" t="s">
        <v>125</v>
      </c>
      <c r="U956" s="79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79">
        <v>65</v>
      </c>
      <c r="P957" s="82">
        <v>15338.19</v>
      </c>
      <c r="Q957" s="80" t="s">
        <v>83</v>
      </c>
      <c r="R957" s="80" t="s">
        <v>10</v>
      </c>
      <c r="S957" s="80" t="s">
        <v>10</v>
      </c>
      <c r="T957" s="79" t="s">
        <v>126</v>
      </c>
      <c r="U957" s="79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79">
        <v>65</v>
      </c>
      <c r="P958" s="82">
        <v>11153.31</v>
      </c>
      <c r="Q958" s="80" t="s">
        <v>100</v>
      </c>
      <c r="R958" s="80" t="s">
        <v>10</v>
      </c>
      <c r="S958" s="80" t="s">
        <v>10</v>
      </c>
      <c r="T958" s="79" t="s">
        <v>123</v>
      </c>
      <c r="U958" s="79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79">
        <v>66</v>
      </c>
      <c r="P959" s="82">
        <v>5208.21</v>
      </c>
      <c r="Q959" s="80" t="s">
        <v>83</v>
      </c>
      <c r="R959" s="80" t="s">
        <v>10</v>
      </c>
      <c r="S959" s="80" t="s">
        <v>10</v>
      </c>
      <c r="T959" s="79" t="s">
        <v>126</v>
      </c>
      <c r="U959" s="79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79">
        <v>66</v>
      </c>
      <c r="P960" s="82">
        <v>5136.6000000000004</v>
      </c>
      <c r="Q960" s="80" t="s">
        <v>83</v>
      </c>
      <c r="R960" s="80" t="s">
        <v>10</v>
      </c>
      <c r="S960" s="80" t="s">
        <v>82</v>
      </c>
      <c r="T960" s="79" t="s">
        <v>126</v>
      </c>
      <c r="U960" s="79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79">
        <v>66</v>
      </c>
      <c r="P961" s="82">
        <v>33443.78</v>
      </c>
      <c r="Q961" s="80" t="s">
        <v>83</v>
      </c>
      <c r="R961" s="80" t="s">
        <v>10</v>
      </c>
      <c r="S961" s="80" t="s">
        <v>10</v>
      </c>
      <c r="T961" s="79" t="s">
        <v>127</v>
      </c>
      <c r="U961" s="79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79">
        <v>66</v>
      </c>
      <c r="P962" s="82">
        <v>11153.31</v>
      </c>
      <c r="Q962" s="80" t="s">
        <v>100</v>
      </c>
      <c r="R962" s="80" t="s">
        <v>10</v>
      </c>
      <c r="S962" s="80" t="s">
        <v>10</v>
      </c>
      <c r="T962" s="79" t="s">
        <v>123</v>
      </c>
      <c r="U962" s="79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79">
        <v>67</v>
      </c>
      <c r="P963" s="82">
        <v>43788.59</v>
      </c>
      <c r="Q963" s="80" t="s">
        <v>83</v>
      </c>
      <c r="R963" s="80" t="s">
        <v>10</v>
      </c>
      <c r="S963" s="80" t="s">
        <v>10</v>
      </c>
      <c r="T963" s="79" t="s">
        <v>127</v>
      </c>
      <c r="U963" s="79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79">
        <v>67</v>
      </c>
      <c r="P964" s="82">
        <v>11153.31</v>
      </c>
      <c r="Q964" s="80" t="s">
        <v>100</v>
      </c>
      <c r="R964" s="80" t="s">
        <v>10</v>
      </c>
      <c r="S964" s="80" t="s">
        <v>10</v>
      </c>
      <c r="T964" s="79" t="s">
        <v>123</v>
      </c>
      <c r="U964" s="79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79">
        <v>68</v>
      </c>
      <c r="P965" s="82">
        <v>43788.59</v>
      </c>
      <c r="Q965" s="80" t="s">
        <v>83</v>
      </c>
      <c r="R965" s="80" t="s">
        <v>10</v>
      </c>
      <c r="S965" s="80" t="s">
        <v>10</v>
      </c>
      <c r="T965" s="79" t="s">
        <v>127</v>
      </c>
      <c r="U965" s="79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79">
        <v>68</v>
      </c>
      <c r="P966" s="82">
        <v>11153.31</v>
      </c>
      <c r="Q966" s="80" t="s">
        <v>100</v>
      </c>
      <c r="R966" s="80" t="s">
        <v>10</v>
      </c>
      <c r="S966" s="80" t="s">
        <v>10</v>
      </c>
      <c r="T966" s="79" t="s">
        <v>123</v>
      </c>
      <c r="U966" s="79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79">
        <v>69</v>
      </c>
      <c r="P967" s="82">
        <v>43788.59</v>
      </c>
      <c r="Q967" s="80" t="s">
        <v>83</v>
      </c>
      <c r="R967" s="80" t="s">
        <v>10</v>
      </c>
      <c r="S967" s="80" t="s">
        <v>10</v>
      </c>
      <c r="T967" s="79" t="s">
        <v>127</v>
      </c>
      <c r="U967" s="79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79">
        <v>69</v>
      </c>
      <c r="P968" s="82">
        <v>11153.31</v>
      </c>
      <c r="Q968" s="80" t="s">
        <v>100</v>
      </c>
      <c r="R968" s="80" t="s">
        <v>10</v>
      </c>
      <c r="S968" s="80" t="s">
        <v>10</v>
      </c>
      <c r="T968" s="79" t="s">
        <v>123</v>
      </c>
      <c r="U968" s="79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79">
        <v>70</v>
      </c>
      <c r="P969" s="82">
        <v>43788.59</v>
      </c>
      <c r="Q969" s="80" t="s">
        <v>83</v>
      </c>
      <c r="R969" s="80" t="s">
        <v>10</v>
      </c>
      <c r="S969" s="80" t="s">
        <v>10</v>
      </c>
      <c r="T969" s="79" t="s">
        <v>127</v>
      </c>
      <c r="U969" s="79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79">
        <v>70</v>
      </c>
      <c r="P970" s="82">
        <v>11153.31</v>
      </c>
      <c r="Q970" s="80" t="s">
        <v>100</v>
      </c>
      <c r="R970" s="80" t="s">
        <v>10</v>
      </c>
      <c r="S970" s="80" t="s">
        <v>10</v>
      </c>
      <c r="T970" s="79" t="s">
        <v>123</v>
      </c>
      <c r="U970" s="79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79">
        <v>71</v>
      </c>
      <c r="P971" s="82">
        <v>43788.59</v>
      </c>
      <c r="Q971" s="80" t="s">
        <v>83</v>
      </c>
      <c r="R971" s="80" t="s">
        <v>10</v>
      </c>
      <c r="S971" s="80" t="s">
        <v>10</v>
      </c>
      <c r="T971" s="79" t="s">
        <v>127</v>
      </c>
      <c r="U971" s="79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79">
        <v>71</v>
      </c>
      <c r="P972" s="82">
        <v>11153.31</v>
      </c>
      <c r="Q972" s="80" t="s">
        <v>100</v>
      </c>
      <c r="R972" s="80" t="s">
        <v>10</v>
      </c>
      <c r="S972" s="80" t="s">
        <v>10</v>
      </c>
      <c r="T972" s="79" t="s">
        <v>123</v>
      </c>
      <c r="U972" s="79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79">
        <v>72</v>
      </c>
      <c r="P973" s="82">
        <v>43788.59</v>
      </c>
      <c r="Q973" s="80" t="s">
        <v>83</v>
      </c>
      <c r="R973" s="80" t="s">
        <v>10</v>
      </c>
      <c r="S973" s="80" t="s">
        <v>10</v>
      </c>
      <c r="T973" s="79" t="s">
        <v>127</v>
      </c>
      <c r="U973" s="79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79">
        <v>72</v>
      </c>
      <c r="P974" s="82">
        <v>11153.31</v>
      </c>
      <c r="Q974" s="80" t="s">
        <v>100</v>
      </c>
      <c r="R974" s="80" t="s">
        <v>10</v>
      </c>
      <c r="S974" s="80" t="s">
        <v>10</v>
      </c>
      <c r="T974" s="79" t="s">
        <v>123</v>
      </c>
      <c r="U974" s="79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79">
        <v>73</v>
      </c>
      <c r="P975" s="82">
        <v>43788.59</v>
      </c>
      <c r="Q975" s="80" t="s">
        <v>83</v>
      </c>
      <c r="R975" s="80" t="s">
        <v>10</v>
      </c>
      <c r="S975" s="80" t="s">
        <v>10</v>
      </c>
      <c r="T975" s="79" t="s">
        <v>127</v>
      </c>
      <c r="U975" s="79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79">
        <v>73</v>
      </c>
      <c r="P976" s="82">
        <v>11153.31</v>
      </c>
      <c r="Q976" s="80" t="s">
        <v>100</v>
      </c>
      <c r="R976" s="80" t="s">
        <v>10</v>
      </c>
      <c r="S976" s="80" t="s">
        <v>10</v>
      </c>
      <c r="T976" s="79" t="s">
        <v>123</v>
      </c>
      <c r="U976" s="79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79">
        <v>74</v>
      </c>
      <c r="P977" s="82">
        <v>43788.59</v>
      </c>
      <c r="Q977" s="80" t="s">
        <v>83</v>
      </c>
      <c r="R977" s="80" t="s">
        <v>10</v>
      </c>
      <c r="S977" s="80" t="s">
        <v>10</v>
      </c>
      <c r="T977" s="79" t="s">
        <v>127</v>
      </c>
      <c r="U977" s="79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79">
        <v>74</v>
      </c>
      <c r="P978" s="82">
        <v>11153.31</v>
      </c>
      <c r="Q978" s="80" t="s">
        <v>100</v>
      </c>
      <c r="R978" s="80" t="s">
        <v>10</v>
      </c>
      <c r="S978" s="80" t="s">
        <v>10</v>
      </c>
      <c r="T978" s="79" t="s">
        <v>123</v>
      </c>
      <c r="U978" s="79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79">
        <v>75</v>
      </c>
      <c r="P979" s="82">
        <v>43788.59</v>
      </c>
      <c r="Q979" s="80" t="s">
        <v>83</v>
      </c>
      <c r="R979" s="80" t="s">
        <v>10</v>
      </c>
      <c r="S979" s="80" t="s">
        <v>10</v>
      </c>
      <c r="T979" s="79" t="s">
        <v>127</v>
      </c>
      <c r="U979" s="79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79">
        <v>75</v>
      </c>
      <c r="P980" s="82">
        <v>11153.31</v>
      </c>
      <c r="Q980" s="80" t="s">
        <v>100</v>
      </c>
      <c r="R980" s="80" t="s">
        <v>10</v>
      </c>
      <c r="S980" s="80" t="s">
        <v>10</v>
      </c>
      <c r="T980" s="79" t="s">
        <v>123</v>
      </c>
      <c r="U980" s="79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79">
        <v>76</v>
      </c>
      <c r="P981" s="82">
        <v>43788.59</v>
      </c>
      <c r="Q981" s="80" t="s">
        <v>83</v>
      </c>
      <c r="R981" s="80" t="s">
        <v>10</v>
      </c>
      <c r="S981" s="80" t="s">
        <v>10</v>
      </c>
      <c r="T981" s="79" t="s">
        <v>127</v>
      </c>
      <c r="U981" s="79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79">
        <v>76</v>
      </c>
      <c r="P982" s="82">
        <v>11153.31</v>
      </c>
      <c r="Q982" s="80" t="s">
        <v>100</v>
      </c>
      <c r="R982" s="80" t="s">
        <v>10</v>
      </c>
      <c r="S982" s="80" t="s">
        <v>10</v>
      </c>
      <c r="T982" s="79" t="s">
        <v>123</v>
      </c>
      <c r="U982" s="79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79">
        <v>77</v>
      </c>
      <c r="P983" s="82">
        <v>43788.59</v>
      </c>
      <c r="Q983" s="80" t="s">
        <v>83</v>
      </c>
      <c r="R983" s="80" t="s">
        <v>10</v>
      </c>
      <c r="S983" s="80" t="s">
        <v>10</v>
      </c>
      <c r="T983" s="79" t="s">
        <v>127</v>
      </c>
      <c r="U983" s="79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79">
        <v>77</v>
      </c>
      <c r="P984" s="82">
        <v>11153.31</v>
      </c>
      <c r="Q984" s="80" t="s">
        <v>100</v>
      </c>
      <c r="R984" s="80" t="s">
        <v>10</v>
      </c>
      <c r="S984" s="80" t="s">
        <v>10</v>
      </c>
      <c r="T984" s="79" t="s">
        <v>123</v>
      </c>
      <c r="U984" s="79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79">
        <v>78</v>
      </c>
      <c r="P985" s="82">
        <v>43788.59</v>
      </c>
      <c r="Q985" s="80" t="s">
        <v>83</v>
      </c>
      <c r="R985" s="80" t="s">
        <v>10</v>
      </c>
      <c r="S985" s="80" t="s">
        <v>10</v>
      </c>
      <c r="T985" s="79" t="s">
        <v>127</v>
      </c>
      <c r="U985" s="79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79">
        <v>78</v>
      </c>
      <c r="P986" s="82">
        <v>11153.31</v>
      </c>
      <c r="Q986" s="80" t="s">
        <v>100</v>
      </c>
      <c r="R986" s="80" t="s">
        <v>10</v>
      </c>
      <c r="S986" s="80" t="s">
        <v>10</v>
      </c>
      <c r="T986" s="79" t="s">
        <v>123</v>
      </c>
      <c r="U986" s="79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79">
        <v>79</v>
      </c>
      <c r="P987" s="82">
        <v>43788.59</v>
      </c>
      <c r="Q987" s="80" t="s">
        <v>83</v>
      </c>
      <c r="R987" s="80" t="s">
        <v>10</v>
      </c>
      <c r="S987" s="80" t="s">
        <v>10</v>
      </c>
      <c r="T987" s="79" t="s">
        <v>127</v>
      </c>
      <c r="U987" s="79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79">
        <v>79</v>
      </c>
      <c r="P988" s="82">
        <v>11153.31</v>
      </c>
      <c r="Q988" s="80" t="s">
        <v>100</v>
      </c>
      <c r="R988" s="80" t="s">
        <v>10</v>
      </c>
      <c r="S988" s="80" t="s">
        <v>10</v>
      </c>
      <c r="T988" s="79" t="s">
        <v>123</v>
      </c>
      <c r="U988" s="79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79">
        <v>80</v>
      </c>
      <c r="P989" s="82">
        <v>43788.59</v>
      </c>
      <c r="Q989" s="80" t="s">
        <v>83</v>
      </c>
      <c r="R989" s="80" t="s">
        <v>10</v>
      </c>
      <c r="S989" s="80" t="s">
        <v>10</v>
      </c>
      <c r="T989" s="79" t="s">
        <v>127</v>
      </c>
      <c r="U989" s="79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79">
        <v>80</v>
      </c>
      <c r="P990" s="82">
        <v>11153.31</v>
      </c>
      <c r="Q990" s="80" t="s">
        <v>100</v>
      </c>
      <c r="R990" s="80" t="s">
        <v>10</v>
      </c>
      <c r="S990" s="80" t="s">
        <v>10</v>
      </c>
      <c r="T990" s="79" t="s">
        <v>123</v>
      </c>
      <c r="U990" s="79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79">
        <v>81</v>
      </c>
      <c r="P991" s="82">
        <v>11703.43</v>
      </c>
      <c r="Q991" s="80" t="s">
        <v>83</v>
      </c>
      <c r="R991" s="80" t="s">
        <v>10</v>
      </c>
      <c r="S991" s="80" t="s">
        <v>10</v>
      </c>
      <c r="T991" s="79" t="s">
        <v>127</v>
      </c>
      <c r="U991" s="79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79">
        <v>81</v>
      </c>
      <c r="P992" s="82">
        <v>32085.16</v>
      </c>
      <c r="Q992" s="80" t="s">
        <v>83</v>
      </c>
      <c r="R992" s="80" t="s">
        <v>10</v>
      </c>
      <c r="S992" s="80" t="s">
        <v>82</v>
      </c>
      <c r="T992" s="79" t="s">
        <v>127</v>
      </c>
      <c r="U992" s="79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79">
        <v>81</v>
      </c>
      <c r="P993" s="82">
        <v>11153.31</v>
      </c>
      <c r="Q993" s="80" t="s">
        <v>100</v>
      </c>
      <c r="R993" s="80" t="s">
        <v>10</v>
      </c>
      <c r="S993" s="80" t="s">
        <v>10</v>
      </c>
      <c r="T993" s="79" t="s">
        <v>123</v>
      </c>
      <c r="U993" s="79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79">
        <v>82</v>
      </c>
      <c r="P994" s="82">
        <v>43788.59</v>
      </c>
      <c r="Q994" s="80" t="s">
        <v>83</v>
      </c>
      <c r="R994" s="80" t="s">
        <v>10</v>
      </c>
      <c r="S994" s="80" t="s">
        <v>82</v>
      </c>
      <c r="T994" s="79" t="s">
        <v>127</v>
      </c>
      <c r="U994" s="79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79">
        <v>82</v>
      </c>
      <c r="P995" s="82">
        <v>11153.31</v>
      </c>
      <c r="Q995" s="80" t="s">
        <v>100</v>
      </c>
      <c r="R995" s="80" t="s">
        <v>10</v>
      </c>
      <c r="S995" s="80" t="s">
        <v>10</v>
      </c>
      <c r="T995" s="79" t="s">
        <v>123</v>
      </c>
      <c r="U995" s="79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79">
        <v>83</v>
      </c>
      <c r="P996" s="82">
        <v>43788.59</v>
      </c>
      <c r="Q996" s="80" t="s">
        <v>83</v>
      </c>
      <c r="R996" s="80" t="s">
        <v>10</v>
      </c>
      <c r="S996" s="80" t="s">
        <v>82</v>
      </c>
      <c r="T996" s="79" t="s">
        <v>127</v>
      </c>
      <c r="U996" s="79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79">
        <v>83</v>
      </c>
      <c r="P997" s="82">
        <v>11153.31</v>
      </c>
      <c r="Q997" s="80" t="s">
        <v>100</v>
      </c>
      <c r="R997" s="80" t="s">
        <v>10</v>
      </c>
      <c r="S997" s="80" t="s">
        <v>10</v>
      </c>
      <c r="T997" s="79" t="s">
        <v>123</v>
      </c>
      <c r="U997" s="79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79">
        <v>84</v>
      </c>
      <c r="P998" s="82">
        <v>43788.59</v>
      </c>
      <c r="Q998" s="80" t="s">
        <v>83</v>
      </c>
      <c r="R998" s="80" t="s">
        <v>10</v>
      </c>
      <c r="S998" s="80" t="s">
        <v>82</v>
      </c>
      <c r="T998" s="79" t="s">
        <v>127</v>
      </c>
      <c r="U998" s="79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79">
        <v>84</v>
      </c>
      <c r="P999" s="82">
        <v>11153.31</v>
      </c>
      <c r="Q999" s="80" t="s">
        <v>100</v>
      </c>
      <c r="R999" s="80" t="s">
        <v>10</v>
      </c>
      <c r="S999" s="80" t="s">
        <v>10</v>
      </c>
      <c r="T999" s="79" t="s">
        <v>123</v>
      </c>
      <c r="U999" s="79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79">
        <v>85</v>
      </c>
      <c r="P1000" s="82">
        <v>1095.94</v>
      </c>
      <c r="Q1000" s="80" t="s">
        <v>83</v>
      </c>
      <c r="R1000" s="80" t="s">
        <v>10</v>
      </c>
      <c r="S1000" s="80" t="s">
        <v>82</v>
      </c>
      <c r="T1000" s="79" t="s">
        <v>127</v>
      </c>
      <c r="U1000" s="79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79">
        <v>85</v>
      </c>
      <c r="P1001" s="82">
        <v>42692.65</v>
      </c>
      <c r="Q1001" s="80" t="s">
        <v>83</v>
      </c>
      <c r="R1001" s="80" t="s">
        <v>10</v>
      </c>
      <c r="S1001" s="80" t="s">
        <v>10</v>
      </c>
      <c r="T1001" s="79" t="s">
        <v>128</v>
      </c>
      <c r="U1001" s="79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79">
        <v>85</v>
      </c>
      <c r="P1002" s="82">
        <v>11153.31</v>
      </c>
      <c r="Q1002" s="80" t="s">
        <v>100</v>
      </c>
      <c r="R1002" s="80" t="s">
        <v>10</v>
      </c>
      <c r="S1002" s="80" t="s">
        <v>10</v>
      </c>
      <c r="T1002" s="79" t="s">
        <v>123</v>
      </c>
      <c r="U1002" s="79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79">
        <v>86</v>
      </c>
      <c r="P1003" s="82">
        <v>34923.35</v>
      </c>
      <c r="Q1003" s="80" t="s">
        <v>83</v>
      </c>
      <c r="R1003" s="80" t="s">
        <v>10</v>
      </c>
      <c r="S1003" s="80" t="s">
        <v>10</v>
      </c>
      <c r="T1003" s="79" t="s">
        <v>128</v>
      </c>
      <c r="U1003" s="79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79">
        <v>86</v>
      </c>
      <c r="P1004" s="82">
        <v>8865.24</v>
      </c>
      <c r="Q1004" s="80" t="s">
        <v>83</v>
      </c>
      <c r="R1004" s="80" t="s">
        <v>10</v>
      </c>
      <c r="S1004" s="80" t="s">
        <v>82</v>
      </c>
      <c r="T1004" s="79" t="s">
        <v>128</v>
      </c>
      <c r="U1004" s="79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79">
        <v>86</v>
      </c>
      <c r="P1005" s="82">
        <v>11153.31</v>
      </c>
      <c r="Q1005" s="80" t="s">
        <v>100</v>
      </c>
      <c r="R1005" s="80" t="s">
        <v>10</v>
      </c>
      <c r="S1005" s="80" t="s">
        <v>10</v>
      </c>
      <c r="T1005" s="79" t="s">
        <v>123</v>
      </c>
      <c r="U1005" s="79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79">
        <v>87</v>
      </c>
      <c r="P1006" s="82">
        <v>10538.76</v>
      </c>
      <c r="Q1006" s="80" t="s">
        <v>83</v>
      </c>
      <c r="R1006" s="80" t="s">
        <v>10</v>
      </c>
      <c r="S1006" s="80" t="s">
        <v>82</v>
      </c>
      <c r="T1006" s="79" t="s">
        <v>128</v>
      </c>
      <c r="U1006" s="79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79">
        <v>87</v>
      </c>
      <c r="P1007" s="82">
        <v>33249.83</v>
      </c>
      <c r="Q1007" s="80" t="s">
        <v>83</v>
      </c>
      <c r="R1007" s="80" t="s">
        <v>10</v>
      </c>
      <c r="S1007" s="80" t="s">
        <v>10</v>
      </c>
      <c r="T1007" s="79" t="s">
        <v>129</v>
      </c>
      <c r="U1007" s="79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79">
        <v>87</v>
      </c>
      <c r="P1008" s="82">
        <v>11153.31</v>
      </c>
      <c r="Q1008" s="80" t="s">
        <v>100</v>
      </c>
      <c r="R1008" s="80" t="s">
        <v>10</v>
      </c>
      <c r="S1008" s="80" t="s">
        <v>10</v>
      </c>
      <c r="T1008" s="79" t="s">
        <v>123</v>
      </c>
      <c r="U1008" s="79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79">
        <v>88</v>
      </c>
      <c r="P1009" s="82">
        <v>43788.59</v>
      </c>
      <c r="Q1009" s="80" t="s">
        <v>83</v>
      </c>
      <c r="R1009" s="80" t="s">
        <v>10</v>
      </c>
      <c r="S1009" s="80" t="s">
        <v>10</v>
      </c>
      <c r="T1009" s="79" t="s">
        <v>129</v>
      </c>
      <c r="U1009" s="79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79">
        <v>88</v>
      </c>
      <c r="P1010" s="82">
        <v>11153.31</v>
      </c>
      <c r="Q1010" s="80" t="s">
        <v>100</v>
      </c>
      <c r="R1010" s="80" t="s">
        <v>10</v>
      </c>
      <c r="S1010" s="80" t="s">
        <v>10</v>
      </c>
      <c r="T1010" s="79" t="s">
        <v>123</v>
      </c>
      <c r="U1010" s="79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79">
        <v>89</v>
      </c>
      <c r="P1011" s="82">
        <v>43788.59</v>
      </c>
      <c r="Q1011" s="80" t="s">
        <v>83</v>
      </c>
      <c r="R1011" s="80" t="s">
        <v>10</v>
      </c>
      <c r="S1011" s="80" t="s">
        <v>10</v>
      </c>
      <c r="T1011" s="79" t="s">
        <v>129</v>
      </c>
      <c r="U1011" s="79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79">
        <v>89</v>
      </c>
      <c r="P1012" s="82">
        <v>11153.31</v>
      </c>
      <c r="Q1012" s="80" t="s">
        <v>100</v>
      </c>
      <c r="R1012" s="80" t="s">
        <v>10</v>
      </c>
      <c r="S1012" s="80" t="s">
        <v>10</v>
      </c>
      <c r="T1012" s="79" t="s">
        <v>123</v>
      </c>
      <c r="U1012" s="79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79">
        <v>90</v>
      </c>
      <c r="P1013" s="82">
        <v>43788.59</v>
      </c>
      <c r="Q1013" s="80" t="s">
        <v>83</v>
      </c>
      <c r="R1013" s="80" t="s">
        <v>10</v>
      </c>
      <c r="S1013" s="80" t="s">
        <v>10</v>
      </c>
      <c r="T1013" s="79" t="s">
        <v>129</v>
      </c>
      <c r="U1013" s="79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79">
        <v>90</v>
      </c>
      <c r="P1014" s="82">
        <v>11153.31</v>
      </c>
      <c r="Q1014" s="80" t="s">
        <v>100</v>
      </c>
      <c r="R1014" s="80" t="s">
        <v>10</v>
      </c>
      <c r="S1014" s="80" t="s">
        <v>10</v>
      </c>
      <c r="T1014" s="79" t="s">
        <v>123</v>
      </c>
      <c r="U1014" s="79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79">
        <v>91</v>
      </c>
      <c r="P1015" s="82">
        <v>33384.559999999998</v>
      </c>
      <c r="Q1015" s="80" t="s">
        <v>83</v>
      </c>
      <c r="R1015" s="80" t="s">
        <v>10</v>
      </c>
      <c r="S1015" s="80" t="s">
        <v>10</v>
      </c>
      <c r="T1015" s="79" t="s">
        <v>129</v>
      </c>
      <c r="U1015" s="79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79">
        <v>91</v>
      </c>
      <c r="P1016" s="82">
        <v>10404.030000000001</v>
      </c>
      <c r="Q1016" s="80" t="s">
        <v>83</v>
      </c>
      <c r="R1016" s="80" t="s">
        <v>10</v>
      </c>
      <c r="S1016" s="80" t="s">
        <v>82</v>
      </c>
      <c r="T1016" s="79" t="s">
        <v>129</v>
      </c>
      <c r="U1016" s="79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79">
        <v>91</v>
      </c>
      <c r="P1017" s="82">
        <v>11153.31</v>
      </c>
      <c r="Q1017" s="80" t="s">
        <v>100</v>
      </c>
      <c r="R1017" s="80" t="s">
        <v>10</v>
      </c>
      <c r="S1017" s="80" t="s">
        <v>10</v>
      </c>
      <c r="T1017" s="79" t="s">
        <v>123</v>
      </c>
      <c r="U1017" s="79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79">
        <v>92</v>
      </c>
      <c r="P1018" s="82">
        <v>39096.01</v>
      </c>
      <c r="Q1018" s="80" t="s">
        <v>83</v>
      </c>
      <c r="R1018" s="80" t="s">
        <v>10</v>
      </c>
      <c r="S1018" s="80" t="s">
        <v>82</v>
      </c>
      <c r="T1018" s="79" t="s">
        <v>129</v>
      </c>
      <c r="U1018" s="79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79">
        <v>92</v>
      </c>
      <c r="P1019" s="82">
        <v>4692.58</v>
      </c>
      <c r="Q1019" s="80" t="s">
        <v>83</v>
      </c>
      <c r="R1019" s="80" t="s">
        <v>10</v>
      </c>
      <c r="S1019" s="80" t="s">
        <v>10</v>
      </c>
      <c r="T1019" s="79" t="s">
        <v>107</v>
      </c>
      <c r="U1019" s="79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79">
        <v>92</v>
      </c>
      <c r="P1020" s="82">
        <v>11153.31</v>
      </c>
      <c r="Q1020" s="80" t="s">
        <v>100</v>
      </c>
      <c r="R1020" s="80" t="s">
        <v>10</v>
      </c>
      <c r="S1020" s="80" t="s">
        <v>10</v>
      </c>
      <c r="T1020" s="79" t="s">
        <v>123</v>
      </c>
      <c r="U1020" s="79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79">
        <v>93</v>
      </c>
      <c r="P1021" s="82">
        <v>43788.59</v>
      </c>
      <c r="Q1021" s="80" t="s">
        <v>83</v>
      </c>
      <c r="R1021" s="80" t="s">
        <v>10</v>
      </c>
      <c r="S1021" s="80" t="s">
        <v>10</v>
      </c>
      <c r="T1021" s="79" t="s">
        <v>107</v>
      </c>
      <c r="U1021" s="79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79">
        <v>93</v>
      </c>
      <c r="P1022" s="82">
        <v>11153.31</v>
      </c>
      <c r="Q1022" s="80" t="s">
        <v>100</v>
      </c>
      <c r="R1022" s="80" t="s">
        <v>10</v>
      </c>
      <c r="S1022" s="80" t="s">
        <v>10</v>
      </c>
      <c r="T1022" s="79" t="s">
        <v>123</v>
      </c>
      <c r="U1022" s="79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79">
        <v>94</v>
      </c>
      <c r="P1023" s="82">
        <v>43788.59</v>
      </c>
      <c r="Q1023" s="80" t="s">
        <v>83</v>
      </c>
      <c r="R1023" s="80" t="s">
        <v>10</v>
      </c>
      <c r="S1023" s="80" t="s">
        <v>10</v>
      </c>
      <c r="T1023" s="79" t="s">
        <v>107</v>
      </c>
      <c r="U1023" s="79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79">
        <v>94</v>
      </c>
      <c r="P1024" s="82">
        <v>11153.31</v>
      </c>
      <c r="Q1024" s="80" t="s">
        <v>100</v>
      </c>
      <c r="R1024" s="80" t="s">
        <v>10</v>
      </c>
      <c r="S1024" s="80" t="s">
        <v>10</v>
      </c>
      <c r="T1024" s="79" t="s">
        <v>123</v>
      </c>
      <c r="U1024" s="79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79">
        <v>95</v>
      </c>
      <c r="P1025" s="82">
        <v>40030.239999999998</v>
      </c>
      <c r="Q1025" s="80" t="s">
        <v>83</v>
      </c>
      <c r="R1025" s="80" t="s">
        <v>10</v>
      </c>
      <c r="S1025" s="80" t="s">
        <v>10</v>
      </c>
      <c r="T1025" s="79" t="s">
        <v>107</v>
      </c>
      <c r="U1025" s="79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79">
        <v>95</v>
      </c>
      <c r="P1026" s="82">
        <v>3758.35</v>
      </c>
      <c r="Q1026" s="80" t="s">
        <v>83</v>
      </c>
      <c r="R1026" s="80" t="s">
        <v>10</v>
      </c>
      <c r="S1026" s="80" t="s">
        <v>82</v>
      </c>
      <c r="T1026" s="79" t="s">
        <v>107</v>
      </c>
      <c r="U1026" s="79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79">
        <v>95</v>
      </c>
      <c r="P1027" s="82">
        <v>11153.31</v>
      </c>
      <c r="Q1027" s="80" t="s">
        <v>100</v>
      </c>
      <c r="R1027" s="80" t="s">
        <v>10</v>
      </c>
      <c r="S1027" s="80" t="s">
        <v>10</v>
      </c>
      <c r="T1027" s="79" t="s">
        <v>123</v>
      </c>
      <c r="U1027" s="79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79">
        <v>96</v>
      </c>
      <c r="P1028" s="82">
        <v>29316.65</v>
      </c>
      <c r="Q1028" s="80" t="s">
        <v>83</v>
      </c>
      <c r="R1028" s="80" t="s">
        <v>10</v>
      </c>
      <c r="S1028" s="80" t="s">
        <v>82</v>
      </c>
      <c r="T1028" s="79" t="s">
        <v>107</v>
      </c>
      <c r="U1028" s="79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79">
        <v>96</v>
      </c>
      <c r="P1029" s="82">
        <v>14471.94</v>
      </c>
      <c r="Q1029" s="80" t="s">
        <v>83</v>
      </c>
      <c r="R1029" s="80" t="s">
        <v>10</v>
      </c>
      <c r="S1029" s="80" t="s">
        <v>10</v>
      </c>
      <c r="T1029" s="79" t="s">
        <v>130</v>
      </c>
      <c r="U1029" s="79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79">
        <v>96</v>
      </c>
      <c r="P1030" s="82">
        <v>11153.31</v>
      </c>
      <c r="Q1030" s="80" t="s">
        <v>100</v>
      </c>
      <c r="R1030" s="80" t="s">
        <v>10</v>
      </c>
      <c r="S1030" s="80" t="s">
        <v>10</v>
      </c>
      <c r="T1030" s="79" t="s">
        <v>123</v>
      </c>
      <c r="U1030" s="79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79">
        <v>97</v>
      </c>
      <c r="P1031" s="82">
        <v>43788.59</v>
      </c>
      <c r="Q1031" s="80" t="s">
        <v>83</v>
      </c>
      <c r="R1031" s="80" t="s">
        <v>10</v>
      </c>
      <c r="S1031" s="80" t="s">
        <v>10</v>
      </c>
      <c r="T1031" s="79" t="s">
        <v>130</v>
      </c>
      <c r="U1031" s="79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79">
        <v>97</v>
      </c>
      <c r="P1032" s="82">
        <v>11153.31</v>
      </c>
      <c r="Q1032" s="80" t="s">
        <v>100</v>
      </c>
      <c r="R1032" s="80" t="s">
        <v>10</v>
      </c>
      <c r="S1032" s="80" t="s">
        <v>10</v>
      </c>
      <c r="T1032" s="79" t="s">
        <v>123</v>
      </c>
      <c r="U1032" s="79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79">
        <v>98</v>
      </c>
      <c r="P1033" s="82">
        <v>36436.28</v>
      </c>
      <c r="Q1033" s="80" t="s">
        <v>83</v>
      </c>
      <c r="R1033" s="80" t="s">
        <v>10</v>
      </c>
      <c r="S1033" s="80" t="s">
        <v>10</v>
      </c>
      <c r="T1033" s="79" t="s">
        <v>130</v>
      </c>
      <c r="U1033" s="79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79">
        <v>98</v>
      </c>
      <c r="P1034" s="82">
        <v>7352.31</v>
      </c>
      <c r="Q1034" s="80" t="s">
        <v>83</v>
      </c>
      <c r="R1034" s="80" t="s">
        <v>10</v>
      </c>
      <c r="S1034" s="80" t="s">
        <v>82</v>
      </c>
      <c r="T1034" s="79" t="s">
        <v>130</v>
      </c>
      <c r="U1034" s="79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79">
        <v>98</v>
      </c>
      <c r="P1035" s="82">
        <v>11153.31</v>
      </c>
      <c r="Q1035" s="80" t="s">
        <v>100</v>
      </c>
      <c r="R1035" s="80" t="s">
        <v>10</v>
      </c>
      <c r="S1035" s="80" t="s">
        <v>10</v>
      </c>
      <c r="T1035" s="79" t="s">
        <v>123</v>
      </c>
      <c r="U1035" s="79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79">
        <v>99</v>
      </c>
      <c r="P1036" s="82">
        <v>16321.89</v>
      </c>
      <c r="Q1036" s="80" t="s">
        <v>83</v>
      </c>
      <c r="R1036" s="80" t="s">
        <v>10</v>
      </c>
      <c r="S1036" s="80" t="s">
        <v>82</v>
      </c>
      <c r="T1036" s="79" t="s">
        <v>130</v>
      </c>
      <c r="U1036" s="79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79">
        <v>99</v>
      </c>
      <c r="P1037" s="82">
        <v>27466.7</v>
      </c>
      <c r="Q1037" s="80" t="s">
        <v>83</v>
      </c>
      <c r="R1037" s="80" t="s">
        <v>10</v>
      </c>
      <c r="S1037" s="80" t="s">
        <v>10</v>
      </c>
      <c r="T1037" s="79" t="s">
        <v>131</v>
      </c>
      <c r="U1037" s="79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79">
        <v>99</v>
      </c>
      <c r="P1038" s="82">
        <v>11153.31</v>
      </c>
      <c r="Q1038" s="80" t="s">
        <v>100</v>
      </c>
      <c r="R1038" s="80" t="s">
        <v>10</v>
      </c>
      <c r="S1038" s="80" t="s">
        <v>10</v>
      </c>
      <c r="T1038" s="79" t="s">
        <v>123</v>
      </c>
      <c r="U1038" s="79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79">
        <v>100</v>
      </c>
      <c r="P1039" s="82">
        <v>43788.59</v>
      </c>
      <c r="Q1039" s="80" t="s">
        <v>83</v>
      </c>
      <c r="R1039" s="80" t="s">
        <v>10</v>
      </c>
      <c r="S1039" s="80" t="s">
        <v>10</v>
      </c>
      <c r="T1039" s="79" t="s">
        <v>131</v>
      </c>
      <c r="U1039" s="79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79">
        <v>100</v>
      </c>
      <c r="P1040" s="82">
        <v>11153.31</v>
      </c>
      <c r="Q1040" s="80" t="s">
        <v>100</v>
      </c>
      <c r="R1040" s="80" t="s">
        <v>10</v>
      </c>
      <c r="S1040" s="80" t="s">
        <v>10</v>
      </c>
      <c r="T1040" s="79" t="s">
        <v>123</v>
      </c>
      <c r="U1040" s="79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79">
        <v>101</v>
      </c>
      <c r="P1041" s="82">
        <v>36355.629999999997</v>
      </c>
      <c r="Q1041" s="80" t="s">
        <v>83</v>
      </c>
      <c r="R1041" s="80" t="s">
        <v>10</v>
      </c>
      <c r="S1041" s="80" t="s">
        <v>10</v>
      </c>
      <c r="T1041" s="79" t="s">
        <v>131</v>
      </c>
      <c r="U1041" s="79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79">
        <v>101</v>
      </c>
      <c r="P1042" s="82">
        <v>7432.96</v>
      </c>
      <c r="Q1042" s="80" t="s">
        <v>83</v>
      </c>
      <c r="R1042" s="80" t="s">
        <v>10</v>
      </c>
      <c r="S1042" s="80" t="s">
        <v>82</v>
      </c>
      <c r="T1042" s="79" t="s">
        <v>131</v>
      </c>
      <c r="U1042" s="79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79">
        <v>101</v>
      </c>
      <c r="P1043" s="82">
        <v>11153.31</v>
      </c>
      <c r="Q1043" s="80" t="s">
        <v>100</v>
      </c>
      <c r="R1043" s="80" t="s">
        <v>10</v>
      </c>
      <c r="S1043" s="80" t="s">
        <v>10</v>
      </c>
      <c r="T1043" s="79" t="s">
        <v>123</v>
      </c>
      <c r="U1043" s="79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79">
        <v>102</v>
      </c>
      <c r="P1044" s="82">
        <v>19469.77</v>
      </c>
      <c r="Q1044" s="80" t="s">
        <v>83</v>
      </c>
      <c r="R1044" s="80" t="s">
        <v>10</v>
      </c>
      <c r="S1044" s="80" t="s">
        <v>82</v>
      </c>
      <c r="T1044" s="79" t="s">
        <v>131</v>
      </c>
      <c r="U1044" s="79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79">
        <v>102</v>
      </c>
      <c r="P1045" s="82">
        <v>24318.82</v>
      </c>
      <c r="Q1045" s="80" t="s">
        <v>83</v>
      </c>
      <c r="R1045" s="80" t="s">
        <v>10</v>
      </c>
      <c r="S1045" s="80" t="s">
        <v>10</v>
      </c>
      <c r="T1045" s="79" t="s">
        <v>108</v>
      </c>
      <c r="U1045" s="79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79">
        <v>102</v>
      </c>
      <c r="P1046" s="82">
        <v>11153.31</v>
      </c>
      <c r="Q1046" s="80" t="s">
        <v>100</v>
      </c>
      <c r="R1046" s="80" t="s">
        <v>10</v>
      </c>
      <c r="S1046" s="80" t="s">
        <v>10</v>
      </c>
      <c r="T1046" s="79" t="s">
        <v>123</v>
      </c>
      <c r="U1046" s="79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79">
        <v>103</v>
      </c>
      <c r="P1047" s="82">
        <v>43788.59</v>
      </c>
      <c r="Q1047" s="80" t="s">
        <v>83</v>
      </c>
      <c r="R1047" s="80" t="s">
        <v>10</v>
      </c>
      <c r="S1047" s="80" t="s">
        <v>10</v>
      </c>
      <c r="T1047" s="79" t="s">
        <v>108</v>
      </c>
      <c r="U1047" s="79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79">
        <v>103</v>
      </c>
      <c r="P1048" s="82">
        <v>11153.31</v>
      </c>
      <c r="Q1048" s="80" t="s">
        <v>100</v>
      </c>
      <c r="R1048" s="80" t="s">
        <v>10</v>
      </c>
      <c r="S1048" s="80" t="s">
        <v>10</v>
      </c>
      <c r="T1048" s="79" t="s">
        <v>123</v>
      </c>
      <c r="U1048" s="79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79">
        <v>104</v>
      </c>
      <c r="P1049" s="82">
        <v>2452.59</v>
      </c>
      <c r="Q1049" s="80" t="s">
        <v>83</v>
      </c>
      <c r="R1049" s="80" t="s">
        <v>10</v>
      </c>
      <c r="S1049" s="80" t="s">
        <v>10</v>
      </c>
      <c r="T1049" s="79" t="s">
        <v>108</v>
      </c>
      <c r="U1049" s="79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79">
        <v>104</v>
      </c>
      <c r="P1050" s="82">
        <v>17640</v>
      </c>
      <c r="Q1050" s="80" t="s">
        <v>83</v>
      </c>
      <c r="R1050" s="80" t="s">
        <v>10</v>
      </c>
      <c r="S1050" s="80" t="s">
        <v>82</v>
      </c>
      <c r="T1050" s="79" t="s">
        <v>108</v>
      </c>
      <c r="U1050" s="79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79">
        <v>104</v>
      </c>
      <c r="P1051" s="82">
        <v>23696</v>
      </c>
      <c r="Q1051" s="80" t="s">
        <v>83</v>
      </c>
      <c r="R1051" s="80" t="s">
        <v>10</v>
      </c>
      <c r="S1051" s="80" t="s">
        <v>10</v>
      </c>
      <c r="T1051" s="79" t="s">
        <v>132</v>
      </c>
      <c r="U1051" s="79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79">
        <v>104</v>
      </c>
      <c r="P1052" s="82">
        <v>11153.31</v>
      </c>
      <c r="Q1052" s="80" t="s">
        <v>100</v>
      </c>
      <c r="R1052" s="80" t="s">
        <v>10</v>
      </c>
      <c r="S1052" s="80" t="s">
        <v>10</v>
      </c>
      <c r="T1052" s="79" t="s">
        <v>123</v>
      </c>
      <c r="U1052" s="79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79">
        <v>105</v>
      </c>
      <c r="P1053" s="82">
        <v>43788.59</v>
      </c>
      <c r="Q1053" s="80" t="s">
        <v>83</v>
      </c>
      <c r="R1053" s="80" t="s">
        <v>10</v>
      </c>
      <c r="S1053" s="80" t="s">
        <v>10</v>
      </c>
      <c r="T1053" s="79" t="s">
        <v>132</v>
      </c>
      <c r="U1053" s="79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79">
        <v>105</v>
      </c>
      <c r="P1054" s="82">
        <v>11153.31</v>
      </c>
      <c r="Q1054" s="80" t="s">
        <v>100</v>
      </c>
      <c r="R1054" s="80" t="s">
        <v>10</v>
      </c>
      <c r="S1054" s="80" t="s">
        <v>10</v>
      </c>
      <c r="T1054" s="79" t="s">
        <v>123</v>
      </c>
      <c r="U1054" s="79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79">
        <v>106</v>
      </c>
      <c r="P1055" s="82">
        <v>43788.59</v>
      </c>
      <c r="Q1055" s="80" t="s">
        <v>83</v>
      </c>
      <c r="R1055" s="80" t="s">
        <v>10</v>
      </c>
      <c r="S1055" s="80" t="s">
        <v>10</v>
      </c>
      <c r="T1055" s="79" t="s">
        <v>132</v>
      </c>
      <c r="U1055" s="79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79">
        <v>106</v>
      </c>
      <c r="P1056" s="82">
        <v>11153.31</v>
      </c>
      <c r="Q1056" s="80" t="s">
        <v>100</v>
      </c>
      <c r="R1056" s="80" t="s">
        <v>10</v>
      </c>
      <c r="S1056" s="80" t="s">
        <v>10</v>
      </c>
      <c r="T1056" s="79" t="s">
        <v>123</v>
      </c>
      <c r="U1056" s="79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79">
        <v>107</v>
      </c>
      <c r="P1057" s="82">
        <v>43788.59</v>
      </c>
      <c r="Q1057" s="80" t="s">
        <v>83</v>
      </c>
      <c r="R1057" s="80" t="s">
        <v>10</v>
      </c>
      <c r="S1057" s="80" t="s">
        <v>10</v>
      </c>
      <c r="T1057" s="79" t="s">
        <v>132</v>
      </c>
      <c r="U1057" s="79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79">
        <v>107</v>
      </c>
      <c r="P1058" s="82">
        <v>11153.31</v>
      </c>
      <c r="Q1058" s="80" t="s">
        <v>100</v>
      </c>
      <c r="R1058" s="80" t="s">
        <v>10</v>
      </c>
      <c r="S1058" s="80" t="s">
        <v>10</v>
      </c>
      <c r="T1058" s="79" t="s">
        <v>123</v>
      </c>
      <c r="U1058" s="79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79">
        <v>108</v>
      </c>
      <c r="P1059" s="82">
        <v>43788.59</v>
      </c>
      <c r="Q1059" s="80" t="s">
        <v>83</v>
      </c>
      <c r="R1059" s="80" t="s">
        <v>10</v>
      </c>
      <c r="S1059" s="80" t="s">
        <v>10</v>
      </c>
      <c r="T1059" s="79" t="s">
        <v>132</v>
      </c>
      <c r="U1059" s="79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79">
        <v>108</v>
      </c>
      <c r="P1060" s="82">
        <v>11153.31</v>
      </c>
      <c r="Q1060" s="80" t="s">
        <v>100</v>
      </c>
      <c r="R1060" s="80" t="s">
        <v>10</v>
      </c>
      <c r="S1060" s="80" t="s">
        <v>10</v>
      </c>
      <c r="T1060" s="79" t="s">
        <v>123</v>
      </c>
      <c r="U1060" s="79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79">
        <v>109</v>
      </c>
      <c r="P1061" s="82">
        <v>43788.59</v>
      </c>
      <c r="Q1061" s="80" t="s">
        <v>83</v>
      </c>
      <c r="R1061" s="80" t="s">
        <v>10</v>
      </c>
      <c r="S1061" s="80" t="s">
        <v>10</v>
      </c>
      <c r="T1061" s="79" t="s">
        <v>132</v>
      </c>
      <c r="U1061" s="79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79">
        <v>109</v>
      </c>
      <c r="P1062" s="82">
        <v>11153.31</v>
      </c>
      <c r="Q1062" s="80" t="s">
        <v>100</v>
      </c>
      <c r="R1062" s="80" t="s">
        <v>10</v>
      </c>
      <c r="S1062" s="80" t="s">
        <v>10</v>
      </c>
      <c r="T1062" s="79" t="s">
        <v>123</v>
      </c>
      <c r="U1062" s="79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79">
        <v>110</v>
      </c>
      <c r="P1063" s="82">
        <v>43788.59</v>
      </c>
      <c r="Q1063" s="80" t="s">
        <v>83</v>
      </c>
      <c r="R1063" s="80" t="s">
        <v>10</v>
      </c>
      <c r="S1063" s="80" t="s">
        <v>10</v>
      </c>
      <c r="T1063" s="79" t="s">
        <v>132</v>
      </c>
      <c r="U1063" s="79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79">
        <v>110</v>
      </c>
      <c r="P1064" s="82">
        <v>11153.31</v>
      </c>
      <c r="Q1064" s="80" t="s">
        <v>100</v>
      </c>
      <c r="R1064" s="80" t="s">
        <v>10</v>
      </c>
      <c r="S1064" s="80" t="s">
        <v>10</v>
      </c>
      <c r="T1064" s="79" t="s">
        <v>123</v>
      </c>
      <c r="U1064" s="79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79">
        <v>111</v>
      </c>
      <c r="P1065" s="82">
        <v>43788.59</v>
      </c>
      <c r="Q1065" s="80" t="s">
        <v>83</v>
      </c>
      <c r="R1065" s="80" t="s">
        <v>10</v>
      </c>
      <c r="S1065" s="80" t="s">
        <v>10</v>
      </c>
      <c r="T1065" s="79" t="s">
        <v>132</v>
      </c>
      <c r="U1065" s="79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79">
        <v>111</v>
      </c>
      <c r="P1066" s="82">
        <v>11153.31</v>
      </c>
      <c r="Q1066" s="80" t="s">
        <v>100</v>
      </c>
      <c r="R1066" s="80" t="s">
        <v>10</v>
      </c>
      <c r="S1066" s="80" t="s">
        <v>10</v>
      </c>
      <c r="T1066" s="79" t="s">
        <v>123</v>
      </c>
      <c r="U1066" s="79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79">
        <v>112</v>
      </c>
      <c r="P1067" s="82">
        <v>43788.59</v>
      </c>
      <c r="Q1067" s="80" t="s">
        <v>83</v>
      </c>
      <c r="R1067" s="80" t="s">
        <v>10</v>
      </c>
      <c r="S1067" s="80" t="s">
        <v>10</v>
      </c>
      <c r="T1067" s="79" t="s">
        <v>132</v>
      </c>
      <c r="U1067" s="79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79">
        <v>112</v>
      </c>
      <c r="P1068" s="82">
        <v>11153.31</v>
      </c>
      <c r="Q1068" s="80" t="s">
        <v>100</v>
      </c>
      <c r="R1068" s="80" t="s">
        <v>10</v>
      </c>
      <c r="S1068" s="80" t="s">
        <v>10</v>
      </c>
      <c r="T1068" s="79" t="s">
        <v>123</v>
      </c>
      <c r="U1068" s="79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79">
        <v>113</v>
      </c>
      <c r="P1069" s="82">
        <v>43788.59</v>
      </c>
      <c r="Q1069" s="80" t="s">
        <v>83</v>
      </c>
      <c r="R1069" s="80" t="s">
        <v>10</v>
      </c>
      <c r="S1069" s="80" t="s">
        <v>10</v>
      </c>
      <c r="T1069" s="79" t="s">
        <v>132</v>
      </c>
      <c r="U1069" s="79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79">
        <v>113</v>
      </c>
      <c r="P1070" s="83">
        <v>126.38</v>
      </c>
      <c r="Q1070" s="80" t="s">
        <v>100</v>
      </c>
      <c r="R1070" s="80" t="s">
        <v>10</v>
      </c>
      <c r="S1070" s="80" t="s">
        <v>10</v>
      </c>
      <c r="T1070" s="79" t="s">
        <v>123</v>
      </c>
      <c r="U1070" s="79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79">
        <v>113</v>
      </c>
      <c r="P1071" s="82">
        <v>11026.93</v>
      </c>
      <c r="Q1071" s="80" t="s">
        <v>100</v>
      </c>
      <c r="R1071" s="80" t="s">
        <v>10</v>
      </c>
      <c r="S1071" s="80" t="s">
        <v>82</v>
      </c>
      <c r="T1071" s="79" t="s">
        <v>123</v>
      </c>
      <c r="U1071" s="79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79">
        <v>114</v>
      </c>
      <c r="P1072" s="82">
        <v>43788.59</v>
      </c>
      <c r="Q1072" s="80" t="s">
        <v>83</v>
      </c>
      <c r="R1072" s="80" t="s">
        <v>10</v>
      </c>
      <c r="S1072" s="80" t="s">
        <v>10</v>
      </c>
      <c r="T1072" s="79" t="s">
        <v>132</v>
      </c>
      <c r="U1072" s="79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79">
        <v>114</v>
      </c>
      <c r="P1073" s="82">
        <v>11153.31</v>
      </c>
      <c r="Q1073" s="80" t="s">
        <v>100</v>
      </c>
      <c r="R1073" s="80" t="s">
        <v>10</v>
      </c>
      <c r="S1073" s="80" t="s">
        <v>82</v>
      </c>
      <c r="T1073" s="79" t="s">
        <v>123</v>
      </c>
      <c r="U1073" s="79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79">
        <v>115</v>
      </c>
      <c r="P1074" s="82">
        <v>23438.240000000002</v>
      </c>
      <c r="Q1074" s="80" t="s">
        <v>83</v>
      </c>
      <c r="R1074" s="80" t="s">
        <v>10</v>
      </c>
      <c r="S1074" s="80" t="s">
        <v>10</v>
      </c>
      <c r="T1074" s="79" t="s">
        <v>132</v>
      </c>
      <c r="U1074" s="79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79">
        <v>115</v>
      </c>
      <c r="P1075" s="82">
        <v>20350.349999999999</v>
      </c>
      <c r="Q1075" s="80" t="s">
        <v>83</v>
      </c>
      <c r="R1075" s="80" t="s">
        <v>10</v>
      </c>
      <c r="S1075" s="80" t="s">
        <v>82</v>
      </c>
      <c r="T1075" s="79" t="s">
        <v>132</v>
      </c>
      <c r="U1075" s="79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79">
        <v>115</v>
      </c>
      <c r="P1076" s="82">
        <v>11153.31</v>
      </c>
      <c r="Q1076" s="80" t="s">
        <v>100</v>
      </c>
      <c r="R1076" s="80" t="s">
        <v>10</v>
      </c>
      <c r="S1076" s="80" t="s">
        <v>82</v>
      </c>
      <c r="T1076" s="79" t="s">
        <v>123</v>
      </c>
      <c r="U1076" s="79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79">
        <v>116</v>
      </c>
      <c r="P1077" s="82">
        <v>43788.59</v>
      </c>
      <c r="Q1077" s="80" t="s">
        <v>83</v>
      </c>
      <c r="R1077" s="80" t="s">
        <v>10</v>
      </c>
      <c r="S1077" s="80" t="s">
        <v>82</v>
      </c>
      <c r="T1077" s="79" t="s">
        <v>132</v>
      </c>
      <c r="U1077" s="79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79">
        <v>116</v>
      </c>
      <c r="P1078" s="82">
        <v>11153.31</v>
      </c>
      <c r="Q1078" s="80" t="s">
        <v>100</v>
      </c>
      <c r="R1078" s="80" t="s">
        <v>10</v>
      </c>
      <c r="S1078" s="80" t="s">
        <v>82</v>
      </c>
      <c r="T1078" s="79" t="s">
        <v>123</v>
      </c>
      <c r="U1078" s="79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79">
        <v>117</v>
      </c>
      <c r="P1079" s="82">
        <v>43788.59</v>
      </c>
      <c r="Q1079" s="80" t="s">
        <v>83</v>
      </c>
      <c r="R1079" s="80" t="s">
        <v>10</v>
      </c>
      <c r="S1079" s="80" t="s">
        <v>82</v>
      </c>
      <c r="T1079" s="79" t="s">
        <v>132</v>
      </c>
      <c r="U1079" s="79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79">
        <v>117</v>
      </c>
      <c r="P1080" s="82">
        <v>11153.31</v>
      </c>
      <c r="Q1080" s="80" t="s">
        <v>100</v>
      </c>
      <c r="R1080" s="80" t="s">
        <v>10</v>
      </c>
      <c r="S1080" s="80" t="s">
        <v>82</v>
      </c>
      <c r="T1080" s="79" t="s">
        <v>123</v>
      </c>
      <c r="U1080" s="79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79">
        <v>118</v>
      </c>
      <c r="P1081" s="82">
        <v>13327.51</v>
      </c>
      <c r="Q1081" s="80" t="s">
        <v>83</v>
      </c>
      <c r="R1081" s="80" t="s">
        <v>10</v>
      </c>
      <c r="S1081" s="80" t="s">
        <v>82</v>
      </c>
      <c r="T1081" s="79" t="s">
        <v>132</v>
      </c>
      <c r="U1081" s="79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79">
        <v>118</v>
      </c>
      <c r="P1082" s="82">
        <v>30461.08</v>
      </c>
      <c r="Q1082" s="80" t="s">
        <v>83</v>
      </c>
      <c r="R1082" s="80" t="s">
        <v>10</v>
      </c>
      <c r="S1082" s="80" t="s">
        <v>10</v>
      </c>
      <c r="T1082" s="79" t="s">
        <v>133</v>
      </c>
      <c r="U1082" s="79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79">
        <v>118</v>
      </c>
      <c r="P1083" s="82">
        <v>11153.31</v>
      </c>
      <c r="Q1083" s="80" t="s">
        <v>100</v>
      </c>
      <c r="R1083" s="80" t="s">
        <v>10</v>
      </c>
      <c r="S1083" s="80" t="s">
        <v>82</v>
      </c>
      <c r="T1083" s="79" t="s">
        <v>123</v>
      </c>
      <c r="U1083" s="79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79">
        <v>119</v>
      </c>
      <c r="P1084" s="82">
        <v>43788.59</v>
      </c>
      <c r="Q1084" s="80" t="s">
        <v>83</v>
      </c>
      <c r="R1084" s="80" t="s">
        <v>10</v>
      </c>
      <c r="S1084" s="80" t="s">
        <v>10</v>
      </c>
      <c r="T1084" s="79" t="s">
        <v>133</v>
      </c>
      <c r="U1084" s="79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79">
        <v>119</v>
      </c>
      <c r="P1085" s="82">
        <v>11153.31</v>
      </c>
      <c r="Q1085" s="80" t="s">
        <v>100</v>
      </c>
      <c r="R1085" s="80" t="s">
        <v>10</v>
      </c>
      <c r="S1085" s="80" t="s">
        <v>82</v>
      </c>
      <c r="T1085" s="79" t="s">
        <v>123</v>
      </c>
      <c r="U1085" s="79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79">
        <v>120</v>
      </c>
      <c r="P1086" s="82">
        <v>20181.080000000002</v>
      </c>
      <c r="Q1086" s="80" t="s">
        <v>83</v>
      </c>
      <c r="R1086" s="80" t="s">
        <v>10</v>
      </c>
      <c r="S1086" s="80" t="s">
        <v>10</v>
      </c>
      <c r="T1086" s="79" t="s">
        <v>133</v>
      </c>
      <c r="U1086" s="79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79">
        <v>120</v>
      </c>
      <c r="P1087" s="82">
        <v>23607.69</v>
      </c>
      <c r="Q1087" s="80" t="s">
        <v>83</v>
      </c>
      <c r="R1087" s="80" t="s">
        <v>10</v>
      </c>
      <c r="S1087" s="80" t="s">
        <v>82</v>
      </c>
      <c r="T1087" s="79" t="s">
        <v>133</v>
      </c>
      <c r="U1087" s="79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79">
        <v>120</v>
      </c>
      <c r="P1088" s="82">
        <v>11152.98</v>
      </c>
      <c r="Q1088" s="80" t="s">
        <v>100</v>
      </c>
      <c r="R1088" s="80" t="s">
        <v>10</v>
      </c>
      <c r="S1088" s="80" t="s">
        <v>82</v>
      </c>
      <c r="T1088" s="79" t="s">
        <v>123</v>
      </c>
      <c r="U1088" s="79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3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4" t="s">
        <v>13</v>
      </c>
      <c r="P1094" s="84" t="s">
        <v>14</v>
      </c>
      <c r="Q1094" s="84" t="s">
        <v>3</v>
      </c>
      <c r="R1094" s="84" t="s">
        <v>4</v>
      </c>
      <c r="S1094" s="84" t="s">
        <v>5</v>
      </c>
      <c r="T1094" s="84" t="s">
        <v>15</v>
      </c>
      <c r="U1094" s="84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4" t="s">
        <v>101</v>
      </c>
      <c r="P1095" s="77">
        <v>1344.35</v>
      </c>
      <c r="Q1095" s="75" t="s">
        <v>83</v>
      </c>
      <c r="R1095" s="75" t="s">
        <v>10</v>
      </c>
      <c r="S1095" s="75" t="s">
        <v>10</v>
      </c>
      <c r="T1095" s="74" t="s">
        <v>111</v>
      </c>
      <c r="U1095" s="74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79" t="s">
        <v>101</v>
      </c>
      <c r="P1096" s="83">
        <v>672.18</v>
      </c>
      <c r="Q1096" s="80" t="s">
        <v>83</v>
      </c>
      <c r="R1096" s="80" t="s">
        <v>10</v>
      </c>
      <c r="S1096" s="80" t="s">
        <v>82</v>
      </c>
      <c r="T1096" s="79" t="s">
        <v>111</v>
      </c>
      <c r="U1096" s="79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79" t="s">
        <v>101</v>
      </c>
      <c r="P1097" s="82">
        <v>3014.08</v>
      </c>
      <c r="Q1097" s="80" t="s">
        <v>83</v>
      </c>
      <c r="R1097" s="80" t="s">
        <v>10</v>
      </c>
      <c r="S1097" s="80" t="s">
        <v>10</v>
      </c>
      <c r="T1097" s="79" t="s">
        <v>114</v>
      </c>
      <c r="U1097" s="79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79" t="s">
        <v>101</v>
      </c>
      <c r="P1098" s="82">
        <v>1507.04</v>
      </c>
      <c r="Q1098" s="80" t="s">
        <v>83</v>
      </c>
      <c r="R1098" s="80" t="s">
        <v>10</v>
      </c>
      <c r="S1098" s="80" t="s">
        <v>82</v>
      </c>
      <c r="T1098" s="79" t="s">
        <v>114</v>
      </c>
      <c r="U1098" s="79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79" t="s">
        <v>101</v>
      </c>
      <c r="P1099" s="82">
        <v>2137.5700000000002</v>
      </c>
      <c r="Q1099" s="80" t="s">
        <v>83</v>
      </c>
      <c r="R1099" s="80" t="s">
        <v>10</v>
      </c>
      <c r="S1099" s="80" t="s">
        <v>10</v>
      </c>
      <c r="T1099" s="79" t="s">
        <v>118</v>
      </c>
      <c r="U1099" s="79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79" t="s">
        <v>101</v>
      </c>
      <c r="P1100" s="83">
        <v>985.74</v>
      </c>
      <c r="Q1100" s="80" t="s">
        <v>83</v>
      </c>
      <c r="R1100" s="80" t="s">
        <v>10</v>
      </c>
      <c r="S1100" s="80" t="s">
        <v>82</v>
      </c>
      <c r="T1100" s="79" t="s">
        <v>118</v>
      </c>
      <c r="U1100" s="79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79" t="s">
        <v>101</v>
      </c>
      <c r="P1101" s="82">
        <v>36273.53</v>
      </c>
      <c r="Q1101" s="80" t="s">
        <v>100</v>
      </c>
      <c r="R1101" s="80" t="s">
        <v>10</v>
      </c>
      <c r="S1101" s="80" t="s">
        <v>10</v>
      </c>
      <c r="T1101" s="79" t="s">
        <v>119</v>
      </c>
      <c r="U1101" s="79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79">
        <v>1</v>
      </c>
      <c r="P1102" s="83">
        <v>83.05</v>
      </c>
      <c r="Q1102" s="80" t="s">
        <v>83</v>
      </c>
      <c r="R1102" s="80" t="s">
        <v>10</v>
      </c>
      <c r="S1102" s="80" t="s">
        <v>82</v>
      </c>
      <c r="T1102" s="79" t="s">
        <v>118</v>
      </c>
      <c r="U1102" s="79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79">
        <v>1</v>
      </c>
      <c r="P1103" s="82">
        <v>28348.5</v>
      </c>
      <c r="Q1103" s="80" t="s">
        <v>100</v>
      </c>
      <c r="R1103" s="80" t="s">
        <v>10</v>
      </c>
      <c r="S1103" s="80" t="s">
        <v>10</v>
      </c>
      <c r="T1103" s="79" t="s">
        <v>119</v>
      </c>
      <c r="U1103" s="79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79">
        <v>1</v>
      </c>
      <c r="P1104" s="82">
        <v>1577.16</v>
      </c>
      <c r="Q1104" s="80" t="s">
        <v>100</v>
      </c>
      <c r="R1104" s="80" t="s">
        <v>10</v>
      </c>
      <c r="S1104" s="80" t="s">
        <v>82</v>
      </c>
      <c r="T1104" s="79" t="s">
        <v>119</v>
      </c>
      <c r="U1104" s="79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79">
        <v>1</v>
      </c>
      <c r="P1105" s="83">
        <v>84.68</v>
      </c>
      <c r="Q1105" s="80" t="s">
        <v>83</v>
      </c>
      <c r="R1105" s="80" t="s">
        <v>10</v>
      </c>
      <c r="S1105" s="80" t="s">
        <v>10</v>
      </c>
      <c r="T1105" s="79" t="s">
        <v>102</v>
      </c>
      <c r="U1105" s="79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79">
        <v>1</v>
      </c>
      <c r="P1106" s="83">
        <v>42.34</v>
      </c>
      <c r="Q1106" s="80" t="s">
        <v>83</v>
      </c>
      <c r="R1106" s="80" t="s">
        <v>10</v>
      </c>
      <c r="S1106" s="80" t="s">
        <v>82</v>
      </c>
      <c r="T1106" s="79" t="s">
        <v>102</v>
      </c>
      <c r="U1106" s="79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79">
        <v>1</v>
      </c>
      <c r="P1107" s="83">
        <v>434.54</v>
      </c>
      <c r="Q1107" s="80" t="s">
        <v>83</v>
      </c>
      <c r="R1107" s="80" t="s">
        <v>10</v>
      </c>
      <c r="S1107" s="80" t="s">
        <v>10</v>
      </c>
      <c r="T1107" s="79" t="s">
        <v>120</v>
      </c>
      <c r="U1107" s="79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79">
        <v>1</v>
      </c>
      <c r="P1108" s="83">
        <v>217.27</v>
      </c>
      <c r="Q1108" s="80" t="s">
        <v>83</v>
      </c>
      <c r="R1108" s="80" t="s">
        <v>10</v>
      </c>
      <c r="S1108" s="80" t="s">
        <v>82</v>
      </c>
      <c r="T1108" s="79" t="s">
        <v>120</v>
      </c>
      <c r="U1108" s="79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79">
        <v>1</v>
      </c>
      <c r="P1109" s="82">
        <v>2836.94</v>
      </c>
      <c r="Q1109" s="80" t="s">
        <v>83</v>
      </c>
      <c r="R1109" s="80" t="s">
        <v>10</v>
      </c>
      <c r="S1109" s="80" t="s">
        <v>10</v>
      </c>
      <c r="T1109" s="79" t="s">
        <v>103</v>
      </c>
      <c r="U1109" s="79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79">
        <v>1</v>
      </c>
      <c r="P1110" s="82">
        <v>1418.47</v>
      </c>
      <c r="Q1110" s="80" t="s">
        <v>83</v>
      </c>
      <c r="R1110" s="80" t="s">
        <v>10</v>
      </c>
      <c r="S1110" s="80" t="s">
        <v>82</v>
      </c>
      <c r="T1110" s="79" t="s">
        <v>103</v>
      </c>
      <c r="U1110" s="79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79">
        <v>1</v>
      </c>
      <c r="P1111" s="83">
        <v>214.25</v>
      </c>
      <c r="Q1111" s="80" t="s">
        <v>83</v>
      </c>
      <c r="R1111" s="80" t="s">
        <v>10</v>
      </c>
      <c r="S1111" s="80" t="s">
        <v>10</v>
      </c>
      <c r="T1111" s="79" t="s">
        <v>104</v>
      </c>
      <c r="U1111" s="79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79">
        <v>1</v>
      </c>
      <c r="P1112" s="83">
        <v>107.13</v>
      </c>
      <c r="Q1112" s="80" t="s">
        <v>83</v>
      </c>
      <c r="R1112" s="80" t="s">
        <v>10</v>
      </c>
      <c r="S1112" s="80" t="s">
        <v>82</v>
      </c>
      <c r="T1112" s="79" t="s">
        <v>104</v>
      </c>
      <c r="U1112" s="79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79">
        <v>1</v>
      </c>
      <c r="P1113" s="83">
        <v>137.34</v>
      </c>
      <c r="Q1113" s="80" t="s">
        <v>83</v>
      </c>
      <c r="R1113" s="80" t="s">
        <v>10</v>
      </c>
      <c r="S1113" s="80" t="s">
        <v>10</v>
      </c>
      <c r="T1113" s="79" t="s">
        <v>122</v>
      </c>
      <c r="U1113" s="79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79">
        <v>1</v>
      </c>
      <c r="P1114" s="83">
        <v>68.67</v>
      </c>
      <c r="Q1114" s="80" t="s">
        <v>83</v>
      </c>
      <c r="R1114" s="80" t="s">
        <v>10</v>
      </c>
      <c r="S1114" s="80" t="s">
        <v>82</v>
      </c>
      <c r="T1114" s="79" t="s">
        <v>122</v>
      </c>
      <c r="U1114" s="79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79">
        <v>1</v>
      </c>
      <c r="P1115" s="82">
        <v>2325.61</v>
      </c>
      <c r="Q1115" s="80" t="s">
        <v>83</v>
      </c>
      <c r="R1115" s="80" t="s">
        <v>10</v>
      </c>
      <c r="S1115" s="80" t="s">
        <v>10</v>
      </c>
      <c r="T1115" s="79" t="s">
        <v>106</v>
      </c>
      <c r="U1115" s="79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79">
        <v>2</v>
      </c>
      <c r="P1116" s="82">
        <v>29925.66</v>
      </c>
      <c r="Q1116" s="80" t="s">
        <v>100</v>
      </c>
      <c r="R1116" s="80" t="s">
        <v>10</v>
      </c>
      <c r="S1116" s="80" t="s">
        <v>82</v>
      </c>
      <c r="T1116" s="79" t="s">
        <v>119</v>
      </c>
      <c r="U1116" s="79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79">
        <v>2</v>
      </c>
      <c r="P1117" s="82">
        <v>7970.29</v>
      </c>
      <c r="Q1117" s="80" t="s">
        <v>83</v>
      </c>
      <c r="R1117" s="80" t="s">
        <v>10</v>
      </c>
      <c r="S1117" s="80" t="s">
        <v>10</v>
      </c>
      <c r="T1117" s="79" t="s">
        <v>106</v>
      </c>
      <c r="U1117" s="79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79">
        <v>3</v>
      </c>
      <c r="P1118" s="83">
        <v>808.2</v>
      </c>
      <c r="Q1118" s="80" t="s">
        <v>100</v>
      </c>
      <c r="R1118" s="80" t="s">
        <v>10</v>
      </c>
      <c r="S1118" s="80" t="s">
        <v>82</v>
      </c>
      <c r="T1118" s="79" t="s">
        <v>119</v>
      </c>
      <c r="U1118" s="79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79">
        <v>3</v>
      </c>
      <c r="P1119" s="82">
        <v>7970.29</v>
      </c>
      <c r="Q1119" s="80" t="s">
        <v>83</v>
      </c>
      <c r="R1119" s="80" t="s">
        <v>10</v>
      </c>
      <c r="S1119" s="80" t="s">
        <v>10</v>
      </c>
      <c r="T1119" s="79" t="s">
        <v>106</v>
      </c>
      <c r="U1119" s="79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79">
        <v>3</v>
      </c>
      <c r="P1120" s="82">
        <v>29117.46</v>
      </c>
      <c r="Q1120" s="80" t="s">
        <v>100</v>
      </c>
      <c r="R1120" s="80" t="s">
        <v>10</v>
      </c>
      <c r="S1120" s="80" t="s">
        <v>10</v>
      </c>
      <c r="T1120" s="79" t="s">
        <v>135</v>
      </c>
      <c r="U1120" s="79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79">
        <v>4</v>
      </c>
      <c r="P1121" s="82">
        <v>7970.29</v>
      </c>
      <c r="Q1121" s="80" t="s">
        <v>83</v>
      </c>
      <c r="R1121" s="80" t="s">
        <v>10</v>
      </c>
      <c r="S1121" s="80" t="s">
        <v>10</v>
      </c>
      <c r="T1121" s="79" t="s">
        <v>106</v>
      </c>
      <c r="U1121" s="79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79">
        <v>4</v>
      </c>
      <c r="P1122" s="82">
        <v>29925.66</v>
      </c>
      <c r="Q1122" s="80" t="s">
        <v>100</v>
      </c>
      <c r="R1122" s="80" t="s">
        <v>10</v>
      </c>
      <c r="S1122" s="80" t="s">
        <v>10</v>
      </c>
      <c r="T1122" s="79" t="s">
        <v>135</v>
      </c>
      <c r="U1122" s="79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79">
        <v>5</v>
      </c>
      <c r="P1123" s="82">
        <v>7970.29</v>
      </c>
      <c r="Q1123" s="80" t="s">
        <v>83</v>
      </c>
      <c r="R1123" s="80" t="s">
        <v>10</v>
      </c>
      <c r="S1123" s="80" t="s">
        <v>10</v>
      </c>
      <c r="T1123" s="79" t="s">
        <v>106</v>
      </c>
      <c r="U1123" s="79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79">
        <v>5</v>
      </c>
      <c r="P1124" s="82">
        <v>27666</v>
      </c>
      <c r="Q1124" s="80" t="s">
        <v>100</v>
      </c>
      <c r="R1124" s="80" t="s">
        <v>10</v>
      </c>
      <c r="S1124" s="80" t="s">
        <v>10</v>
      </c>
      <c r="T1124" s="79" t="s">
        <v>135</v>
      </c>
      <c r="U1124" s="79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79">
        <v>5</v>
      </c>
      <c r="P1125" s="82">
        <v>2259.66</v>
      </c>
      <c r="Q1125" s="80" t="s">
        <v>100</v>
      </c>
      <c r="R1125" s="80" t="s">
        <v>10</v>
      </c>
      <c r="S1125" s="80" t="s">
        <v>82</v>
      </c>
      <c r="T1125" s="79" t="s">
        <v>135</v>
      </c>
      <c r="U1125" s="79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79">
        <v>6</v>
      </c>
      <c r="P1126" s="82">
        <v>7970.29</v>
      </c>
      <c r="Q1126" s="80" t="s">
        <v>83</v>
      </c>
      <c r="R1126" s="80" t="s">
        <v>10</v>
      </c>
      <c r="S1126" s="80" t="s">
        <v>10</v>
      </c>
      <c r="T1126" s="79" t="s">
        <v>106</v>
      </c>
      <c r="U1126" s="79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79">
        <v>6</v>
      </c>
      <c r="P1127" s="82">
        <v>19417.62</v>
      </c>
      <c r="Q1127" s="80" t="s">
        <v>100</v>
      </c>
      <c r="R1127" s="80" t="s">
        <v>10</v>
      </c>
      <c r="S1127" s="80" t="s">
        <v>82</v>
      </c>
      <c r="T1127" s="79" t="s">
        <v>135</v>
      </c>
      <c r="U1127" s="79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79">
        <v>6</v>
      </c>
      <c r="P1128" s="82">
        <v>10508.04</v>
      </c>
      <c r="Q1128" s="80" t="s">
        <v>100</v>
      </c>
      <c r="R1128" s="80" t="s">
        <v>10</v>
      </c>
      <c r="S1128" s="80" t="s">
        <v>10</v>
      </c>
      <c r="T1128" s="79" t="s">
        <v>121</v>
      </c>
      <c r="U1128" s="79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79">
        <v>7</v>
      </c>
      <c r="P1129" s="82">
        <v>7970.29</v>
      </c>
      <c r="Q1129" s="80" t="s">
        <v>83</v>
      </c>
      <c r="R1129" s="80" t="s">
        <v>10</v>
      </c>
      <c r="S1129" s="80" t="s">
        <v>10</v>
      </c>
      <c r="T1129" s="79" t="s">
        <v>106</v>
      </c>
      <c r="U1129" s="79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79">
        <v>7</v>
      </c>
      <c r="P1130" s="82">
        <v>29925.66</v>
      </c>
      <c r="Q1130" s="80" t="s">
        <v>100</v>
      </c>
      <c r="R1130" s="80" t="s">
        <v>10</v>
      </c>
      <c r="S1130" s="80" t="s">
        <v>10</v>
      </c>
      <c r="T1130" s="79" t="s">
        <v>121</v>
      </c>
      <c r="U1130" s="79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79">
        <v>8</v>
      </c>
      <c r="P1131" s="82">
        <v>7970.29</v>
      </c>
      <c r="Q1131" s="80" t="s">
        <v>83</v>
      </c>
      <c r="R1131" s="80" t="s">
        <v>10</v>
      </c>
      <c r="S1131" s="80" t="s">
        <v>10</v>
      </c>
      <c r="T1131" s="79" t="s">
        <v>106</v>
      </c>
      <c r="U1131" s="79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79">
        <v>8</v>
      </c>
      <c r="P1132" s="82">
        <v>29925.66</v>
      </c>
      <c r="Q1132" s="80" t="s">
        <v>100</v>
      </c>
      <c r="R1132" s="80" t="s">
        <v>10</v>
      </c>
      <c r="S1132" s="80" t="s">
        <v>10</v>
      </c>
      <c r="T1132" s="79" t="s">
        <v>121</v>
      </c>
      <c r="U1132" s="79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79">
        <v>9</v>
      </c>
      <c r="P1133" s="82">
        <v>7970.29</v>
      </c>
      <c r="Q1133" s="80" t="s">
        <v>83</v>
      </c>
      <c r="R1133" s="80" t="s">
        <v>10</v>
      </c>
      <c r="S1133" s="80" t="s">
        <v>10</v>
      </c>
      <c r="T1133" s="79" t="s">
        <v>106</v>
      </c>
      <c r="U1133" s="79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79">
        <v>9</v>
      </c>
      <c r="P1134" s="82">
        <v>29925.66</v>
      </c>
      <c r="Q1134" s="80" t="s">
        <v>100</v>
      </c>
      <c r="R1134" s="80" t="s">
        <v>10</v>
      </c>
      <c r="S1134" s="80" t="s">
        <v>10</v>
      </c>
      <c r="T1134" s="79" t="s">
        <v>121</v>
      </c>
      <c r="U1134" s="79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79">
        <v>10</v>
      </c>
      <c r="P1135" s="82">
        <v>7970.29</v>
      </c>
      <c r="Q1135" s="80" t="s">
        <v>83</v>
      </c>
      <c r="R1135" s="80" t="s">
        <v>10</v>
      </c>
      <c r="S1135" s="80" t="s">
        <v>10</v>
      </c>
      <c r="T1135" s="79" t="s">
        <v>106</v>
      </c>
      <c r="U1135" s="79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79">
        <v>10</v>
      </c>
      <c r="P1136" s="82">
        <v>29925.66</v>
      </c>
      <c r="Q1136" s="80" t="s">
        <v>100</v>
      </c>
      <c r="R1136" s="80" t="s">
        <v>10</v>
      </c>
      <c r="S1136" s="80" t="s">
        <v>10</v>
      </c>
      <c r="T1136" s="79" t="s">
        <v>121</v>
      </c>
      <c r="U1136" s="79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79">
        <v>11</v>
      </c>
      <c r="P1137" s="82">
        <v>7970.29</v>
      </c>
      <c r="Q1137" s="80" t="s">
        <v>83</v>
      </c>
      <c r="R1137" s="80" t="s">
        <v>10</v>
      </c>
      <c r="S1137" s="80" t="s">
        <v>10</v>
      </c>
      <c r="T1137" s="79" t="s">
        <v>106</v>
      </c>
      <c r="U1137" s="79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79">
        <v>11</v>
      </c>
      <c r="P1138" s="82">
        <v>29925.66</v>
      </c>
      <c r="Q1138" s="80" t="s">
        <v>100</v>
      </c>
      <c r="R1138" s="80" t="s">
        <v>10</v>
      </c>
      <c r="S1138" s="80" t="s">
        <v>10</v>
      </c>
      <c r="T1138" s="79" t="s">
        <v>121</v>
      </c>
      <c r="U1138" s="79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79">
        <v>12</v>
      </c>
      <c r="P1139" s="82">
        <v>7970.29</v>
      </c>
      <c r="Q1139" s="80" t="s">
        <v>83</v>
      </c>
      <c r="R1139" s="80" t="s">
        <v>10</v>
      </c>
      <c r="S1139" s="80" t="s">
        <v>10</v>
      </c>
      <c r="T1139" s="79" t="s">
        <v>106</v>
      </c>
      <c r="U1139" s="79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79">
        <v>12</v>
      </c>
      <c r="P1140" s="82">
        <v>29925.66</v>
      </c>
      <c r="Q1140" s="80" t="s">
        <v>100</v>
      </c>
      <c r="R1140" s="80" t="s">
        <v>10</v>
      </c>
      <c r="S1140" s="80" t="s">
        <v>10</v>
      </c>
      <c r="T1140" s="79" t="s">
        <v>121</v>
      </c>
      <c r="U1140" s="79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79">
        <v>13</v>
      </c>
      <c r="P1141" s="82">
        <v>7970.29</v>
      </c>
      <c r="Q1141" s="80" t="s">
        <v>83</v>
      </c>
      <c r="R1141" s="80" t="s">
        <v>10</v>
      </c>
      <c r="S1141" s="80" t="s">
        <v>10</v>
      </c>
      <c r="T1141" s="79" t="s">
        <v>106</v>
      </c>
      <c r="U1141" s="79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79">
        <v>13</v>
      </c>
      <c r="P1142" s="82">
        <v>29925.66</v>
      </c>
      <c r="Q1142" s="80" t="s">
        <v>100</v>
      </c>
      <c r="R1142" s="80" t="s">
        <v>10</v>
      </c>
      <c r="S1142" s="80" t="s">
        <v>10</v>
      </c>
      <c r="T1142" s="79" t="s">
        <v>121</v>
      </c>
      <c r="U1142" s="79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79">
        <v>14</v>
      </c>
      <c r="P1143" s="82">
        <v>7970.29</v>
      </c>
      <c r="Q1143" s="80" t="s">
        <v>83</v>
      </c>
      <c r="R1143" s="80" t="s">
        <v>10</v>
      </c>
      <c r="S1143" s="80" t="s">
        <v>10</v>
      </c>
      <c r="T1143" s="79" t="s">
        <v>106</v>
      </c>
      <c r="U1143" s="79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79">
        <v>14</v>
      </c>
      <c r="P1144" s="82">
        <v>29925.66</v>
      </c>
      <c r="Q1144" s="80" t="s">
        <v>100</v>
      </c>
      <c r="R1144" s="80" t="s">
        <v>10</v>
      </c>
      <c r="S1144" s="80" t="s">
        <v>10</v>
      </c>
      <c r="T1144" s="79" t="s">
        <v>121</v>
      </c>
      <c r="U1144" s="79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79">
        <v>15</v>
      </c>
      <c r="P1145" s="83">
        <v>302.01</v>
      </c>
      <c r="Q1145" s="80" t="s">
        <v>83</v>
      </c>
      <c r="R1145" s="80" t="s">
        <v>10</v>
      </c>
      <c r="S1145" s="80" t="s">
        <v>10</v>
      </c>
      <c r="T1145" s="79" t="s">
        <v>106</v>
      </c>
      <c r="U1145" s="79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79">
        <v>15</v>
      </c>
      <c r="P1146" s="82">
        <v>7668.28</v>
      </c>
      <c r="Q1146" s="80" t="s">
        <v>83</v>
      </c>
      <c r="R1146" s="80" t="s">
        <v>10</v>
      </c>
      <c r="S1146" s="80" t="s">
        <v>82</v>
      </c>
      <c r="T1146" s="79" t="s">
        <v>106</v>
      </c>
      <c r="U1146" s="79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79">
        <v>15</v>
      </c>
      <c r="P1147" s="82">
        <v>29925.66</v>
      </c>
      <c r="Q1147" s="80" t="s">
        <v>100</v>
      </c>
      <c r="R1147" s="80" t="s">
        <v>10</v>
      </c>
      <c r="S1147" s="80" t="s">
        <v>10</v>
      </c>
      <c r="T1147" s="79" t="s">
        <v>121</v>
      </c>
      <c r="U1147" s="79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79">
        <v>16</v>
      </c>
      <c r="P1148" s="82">
        <v>7970.29</v>
      </c>
      <c r="Q1148" s="80" t="s">
        <v>83</v>
      </c>
      <c r="R1148" s="80" t="s">
        <v>10</v>
      </c>
      <c r="S1148" s="80" t="s">
        <v>82</v>
      </c>
      <c r="T1148" s="79" t="s">
        <v>106</v>
      </c>
      <c r="U1148" s="79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79">
        <v>16</v>
      </c>
      <c r="P1149" s="82">
        <v>29925.66</v>
      </c>
      <c r="Q1149" s="80" t="s">
        <v>100</v>
      </c>
      <c r="R1149" s="80" t="s">
        <v>10</v>
      </c>
      <c r="S1149" s="80" t="s">
        <v>10</v>
      </c>
      <c r="T1149" s="79" t="s">
        <v>121</v>
      </c>
      <c r="U1149" s="79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79">
        <v>17</v>
      </c>
      <c r="P1150" s="82">
        <v>7970.29</v>
      </c>
      <c r="Q1150" s="80" t="s">
        <v>83</v>
      </c>
      <c r="R1150" s="80" t="s">
        <v>10</v>
      </c>
      <c r="S1150" s="80" t="s">
        <v>82</v>
      </c>
      <c r="T1150" s="79" t="s">
        <v>106</v>
      </c>
      <c r="U1150" s="79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79">
        <v>17</v>
      </c>
      <c r="P1151" s="82">
        <v>29925.66</v>
      </c>
      <c r="Q1151" s="80" t="s">
        <v>100</v>
      </c>
      <c r="R1151" s="80" t="s">
        <v>10</v>
      </c>
      <c r="S1151" s="80" t="s">
        <v>10</v>
      </c>
      <c r="T1151" s="79" t="s">
        <v>121</v>
      </c>
      <c r="U1151" s="79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79">
        <v>18</v>
      </c>
      <c r="P1152" s="82">
        <v>7970.29</v>
      </c>
      <c r="Q1152" s="80" t="s">
        <v>83</v>
      </c>
      <c r="R1152" s="80" t="s">
        <v>10</v>
      </c>
      <c r="S1152" s="80" t="s">
        <v>82</v>
      </c>
      <c r="T1152" s="79" t="s">
        <v>106</v>
      </c>
      <c r="U1152" s="79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79">
        <v>18</v>
      </c>
      <c r="P1153" s="82">
        <v>29925.66</v>
      </c>
      <c r="Q1153" s="80" t="s">
        <v>100</v>
      </c>
      <c r="R1153" s="80" t="s">
        <v>10</v>
      </c>
      <c r="S1153" s="80" t="s">
        <v>10</v>
      </c>
      <c r="T1153" s="79" t="s">
        <v>121</v>
      </c>
      <c r="U1153" s="79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79">
        <v>19</v>
      </c>
      <c r="P1154" s="82">
        <v>7970.29</v>
      </c>
      <c r="Q1154" s="80" t="s">
        <v>83</v>
      </c>
      <c r="R1154" s="80" t="s">
        <v>10</v>
      </c>
      <c r="S1154" s="80" t="s">
        <v>82</v>
      </c>
      <c r="T1154" s="79" t="s">
        <v>106</v>
      </c>
      <c r="U1154" s="79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79">
        <v>19</v>
      </c>
      <c r="P1155" s="82">
        <v>29925.66</v>
      </c>
      <c r="Q1155" s="80" t="s">
        <v>100</v>
      </c>
      <c r="R1155" s="80" t="s">
        <v>10</v>
      </c>
      <c r="S1155" s="80" t="s">
        <v>10</v>
      </c>
      <c r="T1155" s="79" t="s">
        <v>121</v>
      </c>
      <c r="U1155" s="79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79">
        <v>20</v>
      </c>
      <c r="P1156" s="82">
        <v>7970.29</v>
      </c>
      <c r="Q1156" s="80" t="s">
        <v>83</v>
      </c>
      <c r="R1156" s="80" t="s">
        <v>10</v>
      </c>
      <c r="S1156" s="80" t="s">
        <v>82</v>
      </c>
      <c r="T1156" s="79" t="s">
        <v>106</v>
      </c>
      <c r="U1156" s="79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79">
        <v>20</v>
      </c>
      <c r="P1157" s="82">
        <v>29925.66</v>
      </c>
      <c r="Q1157" s="80" t="s">
        <v>100</v>
      </c>
      <c r="R1157" s="80" t="s">
        <v>10</v>
      </c>
      <c r="S1157" s="80" t="s">
        <v>10</v>
      </c>
      <c r="T1157" s="79" t="s">
        <v>121</v>
      </c>
      <c r="U1157" s="79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79">
        <v>21</v>
      </c>
      <c r="P1158" s="82">
        <v>5600.97</v>
      </c>
      <c r="Q1158" s="80" t="s">
        <v>83</v>
      </c>
      <c r="R1158" s="80" t="s">
        <v>10</v>
      </c>
      <c r="S1158" s="80" t="s">
        <v>82</v>
      </c>
      <c r="T1158" s="79" t="s">
        <v>106</v>
      </c>
      <c r="U1158" s="79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79">
        <v>21</v>
      </c>
      <c r="P1159" s="82">
        <v>2369.3200000000002</v>
      </c>
      <c r="Q1159" s="80" t="s">
        <v>83</v>
      </c>
      <c r="R1159" s="80" t="s">
        <v>10</v>
      </c>
      <c r="S1159" s="80" t="s">
        <v>10</v>
      </c>
      <c r="T1159" s="79" t="s">
        <v>124</v>
      </c>
      <c r="U1159" s="79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79">
        <v>21</v>
      </c>
      <c r="P1160" s="82">
        <v>29925.66</v>
      </c>
      <c r="Q1160" s="80" t="s">
        <v>100</v>
      </c>
      <c r="R1160" s="80" t="s">
        <v>10</v>
      </c>
      <c r="S1160" s="80" t="s">
        <v>10</v>
      </c>
      <c r="T1160" s="79" t="s">
        <v>121</v>
      </c>
      <c r="U1160" s="79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79">
        <v>22</v>
      </c>
      <c r="P1161" s="82">
        <v>7970.29</v>
      </c>
      <c r="Q1161" s="80" t="s">
        <v>83</v>
      </c>
      <c r="R1161" s="80" t="s">
        <v>10</v>
      </c>
      <c r="S1161" s="80" t="s">
        <v>10</v>
      </c>
      <c r="T1161" s="79" t="s">
        <v>124</v>
      </c>
      <c r="U1161" s="79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79">
        <v>22</v>
      </c>
      <c r="P1162" s="82">
        <v>29925.66</v>
      </c>
      <c r="Q1162" s="80" t="s">
        <v>100</v>
      </c>
      <c r="R1162" s="80" t="s">
        <v>10</v>
      </c>
      <c r="S1162" s="80" t="s">
        <v>10</v>
      </c>
      <c r="T1162" s="79" t="s">
        <v>121</v>
      </c>
      <c r="U1162" s="79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79">
        <v>23</v>
      </c>
      <c r="P1163" s="82">
        <v>7970.29</v>
      </c>
      <c r="Q1163" s="80" t="s">
        <v>83</v>
      </c>
      <c r="R1163" s="80" t="s">
        <v>10</v>
      </c>
      <c r="S1163" s="80" t="s">
        <v>10</v>
      </c>
      <c r="T1163" s="79" t="s">
        <v>124</v>
      </c>
      <c r="U1163" s="79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79">
        <v>23</v>
      </c>
      <c r="P1164" s="82">
        <v>29925.66</v>
      </c>
      <c r="Q1164" s="80" t="s">
        <v>100</v>
      </c>
      <c r="R1164" s="80" t="s">
        <v>10</v>
      </c>
      <c r="S1164" s="80" t="s">
        <v>10</v>
      </c>
      <c r="T1164" s="79" t="s">
        <v>121</v>
      </c>
      <c r="U1164" s="79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79">
        <v>24</v>
      </c>
      <c r="P1165" s="82">
        <v>7970.29</v>
      </c>
      <c r="Q1165" s="80" t="s">
        <v>83</v>
      </c>
      <c r="R1165" s="80" t="s">
        <v>10</v>
      </c>
      <c r="S1165" s="80" t="s">
        <v>10</v>
      </c>
      <c r="T1165" s="79" t="s">
        <v>124</v>
      </c>
      <c r="U1165" s="79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79">
        <v>24</v>
      </c>
      <c r="P1166" s="82">
        <v>29925.66</v>
      </c>
      <c r="Q1166" s="80" t="s">
        <v>100</v>
      </c>
      <c r="R1166" s="80" t="s">
        <v>10</v>
      </c>
      <c r="S1166" s="80" t="s">
        <v>10</v>
      </c>
      <c r="T1166" s="79" t="s">
        <v>121</v>
      </c>
      <c r="U1166" s="79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79">
        <v>25</v>
      </c>
      <c r="P1167" s="82">
        <v>7970.29</v>
      </c>
      <c r="Q1167" s="80" t="s">
        <v>83</v>
      </c>
      <c r="R1167" s="80" t="s">
        <v>10</v>
      </c>
      <c r="S1167" s="80" t="s">
        <v>10</v>
      </c>
      <c r="T1167" s="79" t="s">
        <v>124</v>
      </c>
      <c r="U1167" s="79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79">
        <v>25</v>
      </c>
      <c r="P1168" s="82">
        <v>29925.66</v>
      </c>
      <c r="Q1168" s="80" t="s">
        <v>100</v>
      </c>
      <c r="R1168" s="80" t="s">
        <v>10</v>
      </c>
      <c r="S1168" s="80" t="s">
        <v>10</v>
      </c>
      <c r="T1168" s="79" t="s">
        <v>121</v>
      </c>
      <c r="U1168" s="79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79">
        <v>26</v>
      </c>
      <c r="P1169" s="82">
        <v>7970.29</v>
      </c>
      <c r="Q1169" s="80" t="s">
        <v>83</v>
      </c>
      <c r="R1169" s="80" t="s">
        <v>10</v>
      </c>
      <c r="S1169" s="80" t="s">
        <v>10</v>
      </c>
      <c r="T1169" s="79" t="s">
        <v>124</v>
      </c>
      <c r="U1169" s="79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79">
        <v>26</v>
      </c>
      <c r="P1170" s="82">
        <v>29925.66</v>
      </c>
      <c r="Q1170" s="80" t="s">
        <v>100</v>
      </c>
      <c r="R1170" s="80" t="s">
        <v>10</v>
      </c>
      <c r="S1170" s="80" t="s">
        <v>10</v>
      </c>
      <c r="T1170" s="79" t="s">
        <v>121</v>
      </c>
      <c r="U1170" s="79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79">
        <v>27</v>
      </c>
      <c r="P1171" s="82">
        <v>7970.29</v>
      </c>
      <c r="Q1171" s="80" t="s">
        <v>83</v>
      </c>
      <c r="R1171" s="80" t="s">
        <v>10</v>
      </c>
      <c r="S1171" s="80" t="s">
        <v>10</v>
      </c>
      <c r="T1171" s="79" t="s">
        <v>124</v>
      </c>
      <c r="U1171" s="79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79">
        <v>27</v>
      </c>
      <c r="P1172" s="82">
        <v>29925.66</v>
      </c>
      <c r="Q1172" s="80" t="s">
        <v>100</v>
      </c>
      <c r="R1172" s="80" t="s">
        <v>10</v>
      </c>
      <c r="S1172" s="80" t="s">
        <v>10</v>
      </c>
      <c r="T1172" s="79" t="s">
        <v>121</v>
      </c>
      <c r="U1172" s="79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79">
        <v>28</v>
      </c>
      <c r="P1173" s="82">
        <v>7970.29</v>
      </c>
      <c r="Q1173" s="80" t="s">
        <v>83</v>
      </c>
      <c r="R1173" s="80" t="s">
        <v>10</v>
      </c>
      <c r="S1173" s="80" t="s">
        <v>10</v>
      </c>
      <c r="T1173" s="79" t="s">
        <v>124</v>
      </c>
      <c r="U1173" s="79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79">
        <v>28</v>
      </c>
      <c r="P1174" s="82">
        <v>10004.780000000001</v>
      </c>
      <c r="Q1174" s="80" t="s">
        <v>100</v>
      </c>
      <c r="R1174" s="80" t="s">
        <v>10</v>
      </c>
      <c r="S1174" s="80" t="s">
        <v>10</v>
      </c>
      <c r="T1174" s="79" t="s">
        <v>121</v>
      </c>
      <c r="U1174" s="79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79">
        <v>28</v>
      </c>
      <c r="P1175" s="82">
        <v>19920.88</v>
      </c>
      <c r="Q1175" s="80" t="s">
        <v>100</v>
      </c>
      <c r="R1175" s="80" t="s">
        <v>10</v>
      </c>
      <c r="S1175" s="80" t="s">
        <v>82</v>
      </c>
      <c r="T1175" s="79" t="s">
        <v>121</v>
      </c>
      <c r="U1175" s="79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79">
        <v>29</v>
      </c>
      <c r="P1176" s="82">
        <v>7970.29</v>
      </c>
      <c r="Q1176" s="80" t="s">
        <v>83</v>
      </c>
      <c r="R1176" s="80" t="s">
        <v>10</v>
      </c>
      <c r="S1176" s="80" t="s">
        <v>10</v>
      </c>
      <c r="T1176" s="79" t="s">
        <v>124</v>
      </c>
      <c r="U1176" s="79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79">
        <v>29</v>
      </c>
      <c r="P1177" s="82">
        <v>29925.66</v>
      </c>
      <c r="Q1177" s="80" t="s">
        <v>100</v>
      </c>
      <c r="R1177" s="80" t="s">
        <v>10</v>
      </c>
      <c r="S1177" s="80" t="s">
        <v>82</v>
      </c>
      <c r="T1177" s="79" t="s">
        <v>121</v>
      </c>
      <c r="U1177" s="79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79">
        <v>30</v>
      </c>
      <c r="P1178" s="82">
        <v>7970.29</v>
      </c>
      <c r="Q1178" s="80" t="s">
        <v>83</v>
      </c>
      <c r="R1178" s="80" t="s">
        <v>10</v>
      </c>
      <c r="S1178" s="80" t="s">
        <v>10</v>
      </c>
      <c r="T1178" s="79" t="s">
        <v>124</v>
      </c>
      <c r="U1178" s="79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79">
        <v>30</v>
      </c>
      <c r="P1179" s="82">
        <v>29925.66</v>
      </c>
      <c r="Q1179" s="80" t="s">
        <v>100</v>
      </c>
      <c r="R1179" s="80" t="s">
        <v>10</v>
      </c>
      <c r="S1179" s="80" t="s">
        <v>82</v>
      </c>
      <c r="T1179" s="79" t="s">
        <v>121</v>
      </c>
      <c r="U1179" s="79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79">
        <v>31</v>
      </c>
      <c r="P1180" s="82">
        <v>7970.29</v>
      </c>
      <c r="Q1180" s="80" t="s">
        <v>83</v>
      </c>
      <c r="R1180" s="80" t="s">
        <v>10</v>
      </c>
      <c r="S1180" s="80" t="s">
        <v>10</v>
      </c>
      <c r="T1180" s="79" t="s">
        <v>124</v>
      </c>
      <c r="U1180" s="79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79">
        <v>31</v>
      </c>
      <c r="P1181" s="82">
        <v>29925.66</v>
      </c>
      <c r="Q1181" s="80" t="s">
        <v>100</v>
      </c>
      <c r="R1181" s="80" t="s">
        <v>10</v>
      </c>
      <c r="S1181" s="80" t="s">
        <v>82</v>
      </c>
      <c r="T1181" s="79" t="s">
        <v>121</v>
      </c>
      <c r="U1181" s="79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79">
        <v>32</v>
      </c>
      <c r="P1182" s="82">
        <v>7970.29</v>
      </c>
      <c r="Q1182" s="80" t="s">
        <v>83</v>
      </c>
      <c r="R1182" s="80" t="s">
        <v>10</v>
      </c>
      <c r="S1182" s="80" t="s">
        <v>10</v>
      </c>
      <c r="T1182" s="79" t="s">
        <v>124</v>
      </c>
      <c r="U1182" s="79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79">
        <v>32</v>
      </c>
      <c r="P1183" s="82">
        <v>29925.66</v>
      </c>
      <c r="Q1183" s="80" t="s">
        <v>100</v>
      </c>
      <c r="R1183" s="80" t="s">
        <v>10</v>
      </c>
      <c r="S1183" s="80" t="s">
        <v>82</v>
      </c>
      <c r="T1183" s="79" t="s">
        <v>121</v>
      </c>
      <c r="U1183" s="79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79">
        <v>33</v>
      </c>
      <c r="P1184" s="82">
        <v>7970.29</v>
      </c>
      <c r="Q1184" s="80" t="s">
        <v>83</v>
      </c>
      <c r="R1184" s="80" t="s">
        <v>10</v>
      </c>
      <c r="S1184" s="80" t="s">
        <v>10</v>
      </c>
      <c r="T1184" s="79" t="s">
        <v>124</v>
      </c>
      <c r="U1184" s="79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79">
        <v>33</v>
      </c>
      <c r="P1185" s="82">
        <v>22614.400000000001</v>
      </c>
      <c r="Q1185" s="80" t="s">
        <v>100</v>
      </c>
      <c r="R1185" s="80" t="s">
        <v>10</v>
      </c>
      <c r="S1185" s="80" t="s">
        <v>82</v>
      </c>
      <c r="T1185" s="79" t="s">
        <v>121</v>
      </c>
      <c r="U1185" s="79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79">
        <v>33</v>
      </c>
      <c r="P1186" s="82">
        <v>7311.26</v>
      </c>
      <c r="Q1186" s="80" t="s">
        <v>100</v>
      </c>
      <c r="R1186" s="80" t="s">
        <v>10</v>
      </c>
      <c r="S1186" s="80" t="s">
        <v>10</v>
      </c>
      <c r="T1186" s="79" t="s">
        <v>123</v>
      </c>
      <c r="U1186" s="79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79">
        <v>34</v>
      </c>
      <c r="P1187" s="82">
        <v>6765.97</v>
      </c>
      <c r="Q1187" s="80" t="s">
        <v>83</v>
      </c>
      <c r="R1187" s="80" t="s">
        <v>10</v>
      </c>
      <c r="S1187" s="80" t="s">
        <v>10</v>
      </c>
      <c r="T1187" s="79" t="s">
        <v>124</v>
      </c>
      <c r="U1187" s="79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79">
        <v>34</v>
      </c>
      <c r="P1188" s="82">
        <v>1204.32</v>
      </c>
      <c r="Q1188" s="80" t="s">
        <v>83</v>
      </c>
      <c r="R1188" s="80" t="s">
        <v>10</v>
      </c>
      <c r="S1188" s="80" t="s">
        <v>82</v>
      </c>
      <c r="T1188" s="79" t="s">
        <v>124</v>
      </c>
      <c r="U1188" s="79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79">
        <v>34</v>
      </c>
      <c r="P1189" s="82">
        <v>29925.66</v>
      </c>
      <c r="Q1189" s="80" t="s">
        <v>100</v>
      </c>
      <c r="R1189" s="80" t="s">
        <v>10</v>
      </c>
      <c r="S1189" s="80" t="s">
        <v>10</v>
      </c>
      <c r="T1189" s="79" t="s">
        <v>123</v>
      </c>
      <c r="U1189" s="79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79">
        <v>35</v>
      </c>
      <c r="P1190" s="82">
        <v>7970.29</v>
      </c>
      <c r="Q1190" s="80" t="s">
        <v>83</v>
      </c>
      <c r="R1190" s="80" t="s">
        <v>10</v>
      </c>
      <c r="S1190" s="80" t="s">
        <v>82</v>
      </c>
      <c r="T1190" s="79" t="s">
        <v>124</v>
      </c>
      <c r="U1190" s="79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79">
        <v>35</v>
      </c>
      <c r="P1191" s="82">
        <v>29925.66</v>
      </c>
      <c r="Q1191" s="80" t="s">
        <v>100</v>
      </c>
      <c r="R1191" s="80" t="s">
        <v>10</v>
      </c>
      <c r="S1191" s="80" t="s">
        <v>10</v>
      </c>
      <c r="T1191" s="79" t="s">
        <v>123</v>
      </c>
      <c r="U1191" s="79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79">
        <v>36</v>
      </c>
      <c r="P1192" s="82">
        <v>7970.29</v>
      </c>
      <c r="Q1192" s="80" t="s">
        <v>83</v>
      </c>
      <c r="R1192" s="80" t="s">
        <v>10</v>
      </c>
      <c r="S1192" s="80" t="s">
        <v>82</v>
      </c>
      <c r="T1192" s="79" t="s">
        <v>124</v>
      </c>
      <c r="U1192" s="79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79">
        <v>36</v>
      </c>
      <c r="P1193" s="82">
        <v>29925.66</v>
      </c>
      <c r="Q1193" s="80" t="s">
        <v>100</v>
      </c>
      <c r="R1193" s="80" t="s">
        <v>10</v>
      </c>
      <c r="S1193" s="80" t="s">
        <v>10</v>
      </c>
      <c r="T1193" s="79" t="s">
        <v>123</v>
      </c>
      <c r="U1193" s="79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79">
        <v>37</v>
      </c>
      <c r="P1194" s="82">
        <v>7970.29</v>
      </c>
      <c r="Q1194" s="80" t="s">
        <v>83</v>
      </c>
      <c r="R1194" s="80" t="s">
        <v>10</v>
      </c>
      <c r="S1194" s="80" t="s">
        <v>82</v>
      </c>
      <c r="T1194" s="79" t="s">
        <v>124</v>
      </c>
      <c r="U1194" s="79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79">
        <v>37</v>
      </c>
      <c r="P1195" s="82">
        <v>29925.66</v>
      </c>
      <c r="Q1195" s="80" t="s">
        <v>100</v>
      </c>
      <c r="R1195" s="80" t="s">
        <v>10</v>
      </c>
      <c r="S1195" s="80" t="s">
        <v>10</v>
      </c>
      <c r="T1195" s="79" t="s">
        <v>123</v>
      </c>
      <c r="U1195" s="79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79">
        <v>38</v>
      </c>
      <c r="P1196" s="82">
        <v>7970.29</v>
      </c>
      <c r="Q1196" s="80" t="s">
        <v>83</v>
      </c>
      <c r="R1196" s="80" t="s">
        <v>10</v>
      </c>
      <c r="S1196" s="80" t="s">
        <v>82</v>
      </c>
      <c r="T1196" s="79" t="s">
        <v>124</v>
      </c>
      <c r="U1196" s="79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79">
        <v>38</v>
      </c>
      <c r="P1197" s="82">
        <v>29925.66</v>
      </c>
      <c r="Q1197" s="80" t="s">
        <v>100</v>
      </c>
      <c r="R1197" s="80" t="s">
        <v>10</v>
      </c>
      <c r="S1197" s="80" t="s">
        <v>10</v>
      </c>
      <c r="T1197" s="79" t="s">
        <v>123</v>
      </c>
      <c r="U1197" s="79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79">
        <v>39</v>
      </c>
      <c r="P1198" s="82">
        <v>7970.29</v>
      </c>
      <c r="Q1198" s="80" t="s">
        <v>83</v>
      </c>
      <c r="R1198" s="80" t="s">
        <v>10</v>
      </c>
      <c r="S1198" s="80" t="s">
        <v>82</v>
      </c>
      <c r="T1198" s="79" t="s">
        <v>124</v>
      </c>
      <c r="U1198" s="79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79">
        <v>39</v>
      </c>
      <c r="P1199" s="82">
        <v>29925.66</v>
      </c>
      <c r="Q1199" s="80" t="s">
        <v>100</v>
      </c>
      <c r="R1199" s="80" t="s">
        <v>10</v>
      </c>
      <c r="S1199" s="80" t="s">
        <v>10</v>
      </c>
      <c r="T1199" s="79" t="s">
        <v>123</v>
      </c>
      <c r="U1199" s="79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79">
        <v>40</v>
      </c>
      <c r="P1200" s="82">
        <v>7970.29</v>
      </c>
      <c r="Q1200" s="80" t="s">
        <v>83</v>
      </c>
      <c r="R1200" s="80" t="s">
        <v>10</v>
      </c>
      <c r="S1200" s="80" t="s">
        <v>82</v>
      </c>
      <c r="T1200" s="79" t="s">
        <v>124</v>
      </c>
      <c r="U1200" s="79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79">
        <v>40</v>
      </c>
      <c r="P1201" s="82">
        <v>29925.66</v>
      </c>
      <c r="Q1201" s="80" t="s">
        <v>100</v>
      </c>
      <c r="R1201" s="80" t="s">
        <v>10</v>
      </c>
      <c r="S1201" s="80" t="s">
        <v>10</v>
      </c>
      <c r="T1201" s="79" t="s">
        <v>123</v>
      </c>
      <c r="U1201" s="79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79">
        <v>41</v>
      </c>
      <c r="P1202" s="82">
        <v>3363.33</v>
      </c>
      <c r="Q1202" s="80" t="s">
        <v>83</v>
      </c>
      <c r="R1202" s="80" t="s">
        <v>10</v>
      </c>
      <c r="S1202" s="80" t="s">
        <v>82</v>
      </c>
      <c r="T1202" s="79" t="s">
        <v>124</v>
      </c>
      <c r="U1202" s="79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79">
        <v>41</v>
      </c>
      <c r="P1203" s="82">
        <v>3427.93</v>
      </c>
      <c r="Q1203" s="80" t="s">
        <v>83</v>
      </c>
      <c r="R1203" s="80" t="s">
        <v>10</v>
      </c>
      <c r="S1203" s="80" t="s">
        <v>10</v>
      </c>
      <c r="T1203" s="79" t="s">
        <v>125</v>
      </c>
      <c r="U1203" s="79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79">
        <v>41</v>
      </c>
      <c r="P1204" s="83">
        <v>856.98</v>
      </c>
      <c r="Q1204" s="80" t="s">
        <v>83</v>
      </c>
      <c r="R1204" s="80" t="s">
        <v>10</v>
      </c>
      <c r="S1204" s="80" t="s">
        <v>82</v>
      </c>
      <c r="T1204" s="79" t="s">
        <v>125</v>
      </c>
      <c r="U1204" s="79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79">
        <v>41</v>
      </c>
      <c r="P1205" s="83">
        <v>322.05</v>
      </c>
      <c r="Q1205" s="80" t="s">
        <v>83</v>
      </c>
      <c r="R1205" s="80" t="s">
        <v>10</v>
      </c>
      <c r="S1205" s="80" t="s">
        <v>10</v>
      </c>
      <c r="T1205" s="79" t="s">
        <v>129</v>
      </c>
      <c r="U1205" s="79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79">
        <v>41</v>
      </c>
      <c r="P1206" s="82">
        <v>29925.66</v>
      </c>
      <c r="Q1206" s="80" t="s">
        <v>100</v>
      </c>
      <c r="R1206" s="80" t="s">
        <v>10</v>
      </c>
      <c r="S1206" s="80" t="s">
        <v>10</v>
      </c>
      <c r="T1206" s="79" t="s">
        <v>123</v>
      </c>
      <c r="U1206" s="79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79">
        <v>42</v>
      </c>
      <c r="P1207" s="82">
        <v>7970.29</v>
      </c>
      <c r="Q1207" s="80" t="s">
        <v>83</v>
      </c>
      <c r="R1207" s="80" t="s">
        <v>10</v>
      </c>
      <c r="S1207" s="80" t="s">
        <v>10</v>
      </c>
      <c r="T1207" s="79" t="s">
        <v>129</v>
      </c>
      <c r="U1207" s="79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79">
        <v>42</v>
      </c>
      <c r="P1208" s="82">
        <v>29925.66</v>
      </c>
      <c r="Q1208" s="80" t="s">
        <v>100</v>
      </c>
      <c r="R1208" s="80" t="s">
        <v>10</v>
      </c>
      <c r="S1208" s="80" t="s">
        <v>10</v>
      </c>
      <c r="T1208" s="79" t="s">
        <v>123</v>
      </c>
      <c r="U1208" s="79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79">
        <v>43</v>
      </c>
      <c r="P1209" s="82">
        <v>7970.29</v>
      </c>
      <c r="Q1209" s="80" t="s">
        <v>83</v>
      </c>
      <c r="R1209" s="80" t="s">
        <v>10</v>
      </c>
      <c r="S1209" s="80" t="s">
        <v>10</v>
      </c>
      <c r="T1209" s="79" t="s">
        <v>129</v>
      </c>
      <c r="U1209" s="79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79">
        <v>43</v>
      </c>
      <c r="P1210" s="82">
        <v>29925.66</v>
      </c>
      <c r="Q1210" s="80" t="s">
        <v>100</v>
      </c>
      <c r="R1210" s="80" t="s">
        <v>10</v>
      </c>
      <c r="S1210" s="80" t="s">
        <v>10</v>
      </c>
      <c r="T1210" s="79" t="s">
        <v>123</v>
      </c>
      <c r="U1210" s="79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79">
        <v>44</v>
      </c>
      <c r="P1211" s="82">
        <v>7970.29</v>
      </c>
      <c r="Q1211" s="80" t="s">
        <v>83</v>
      </c>
      <c r="R1211" s="80" t="s">
        <v>10</v>
      </c>
      <c r="S1211" s="80" t="s">
        <v>10</v>
      </c>
      <c r="T1211" s="79" t="s">
        <v>129</v>
      </c>
      <c r="U1211" s="79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79">
        <v>44</v>
      </c>
      <c r="P1212" s="82">
        <v>29925.66</v>
      </c>
      <c r="Q1212" s="80" t="s">
        <v>100</v>
      </c>
      <c r="R1212" s="80" t="s">
        <v>10</v>
      </c>
      <c r="S1212" s="80" t="s">
        <v>10</v>
      </c>
      <c r="T1212" s="79" t="s">
        <v>123</v>
      </c>
      <c r="U1212" s="79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79">
        <v>45</v>
      </c>
      <c r="P1213" s="82">
        <v>7970.29</v>
      </c>
      <c r="Q1213" s="80" t="s">
        <v>83</v>
      </c>
      <c r="R1213" s="80" t="s">
        <v>10</v>
      </c>
      <c r="S1213" s="80" t="s">
        <v>10</v>
      </c>
      <c r="T1213" s="79" t="s">
        <v>129</v>
      </c>
      <c r="U1213" s="79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79">
        <v>45</v>
      </c>
      <c r="P1214" s="82">
        <v>29925.66</v>
      </c>
      <c r="Q1214" s="80" t="s">
        <v>100</v>
      </c>
      <c r="R1214" s="80" t="s">
        <v>10</v>
      </c>
      <c r="S1214" s="80" t="s">
        <v>10</v>
      </c>
      <c r="T1214" s="79" t="s">
        <v>123</v>
      </c>
      <c r="U1214" s="79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79">
        <v>46</v>
      </c>
      <c r="P1215" s="82">
        <v>7970.29</v>
      </c>
      <c r="Q1215" s="80" t="s">
        <v>83</v>
      </c>
      <c r="R1215" s="80" t="s">
        <v>10</v>
      </c>
      <c r="S1215" s="80" t="s">
        <v>10</v>
      </c>
      <c r="T1215" s="79" t="s">
        <v>129</v>
      </c>
      <c r="U1215" s="79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79">
        <v>46</v>
      </c>
      <c r="P1216" s="82">
        <v>29925.66</v>
      </c>
      <c r="Q1216" s="80" t="s">
        <v>100</v>
      </c>
      <c r="R1216" s="80" t="s">
        <v>10</v>
      </c>
      <c r="S1216" s="80" t="s">
        <v>10</v>
      </c>
      <c r="T1216" s="79" t="s">
        <v>123</v>
      </c>
      <c r="U1216" s="79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79">
        <v>47</v>
      </c>
      <c r="P1217" s="82">
        <v>7970.29</v>
      </c>
      <c r="Q1217" s="80" t="s">
        <v>83</v>
      </c>
      <c r="R1217" s="80" t="s">
        <v>10</v>
      </c>
      <c r="S1217" s="80" t="s">
        <v>10</v>
      </c>
      <c r="T1217" s="79" t="s">
        <v>129</v>
      </c>
      <c r="U1217" s="79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79">
        <v>47</v>
      </c>
      <c r="P1218" s="82">
        <v>29925.66</v>
      </c>
      <c r="Q1218" s="80" t="s">
        <v>100</v>
      </c>
      <c r="R1218" s="80" t="s">
        <v>10</v>
      </c>
      <c r="S1218" s="80" t="s">
        <v>10</v>
      </c>
      <c r="T1218" s="79" t="s">
        <v>123</v>
      </c>
      <c r="U1218" s="79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79">
        <v>48</v>
      </c>
      <c r="P1219" s="82">
        <v>7970.29</v>
      </c>
      <c r="Q1219" s="80" t="s">
        <v>83</v>
      </c>
      <c r="R1219" s="80" t="s">
        <v>10</v>
      </c>
      <c r="S1219" s="80" t="s">
        <v>10</v>
      </c>
      <c r="T1219" s="79" t="s">
        <v>129</v>
      </c>
      <c r="U1219" s="79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79">
        <v>48</v>
      </c>
      <c r="P1220" s="82">
        <v>29925.66</v>
      </c>
      <c r="Q1220" s="80" t="s">
        <v>100</v>
      </c>
      <c r="R1220" s="80" t="s">
        <v>10</v>
      </c>
      <c r="S1220" s="80" t="s">
        <v>10</v>
      </c>
      <c r="T1220" s="79" t="s">
        <v>123</v>
      </c>
      <c r="U1220" s="79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79">
        <v>49</v>
      </c>
      <c r="P1221" s="82">
        <v>7970.29</v>
      </c>
      <c r="Q1221" s="80" t="s">
        <v>83</v>
      </c>
      <c r="R1221" s="80" t="s">
        <v>10</v>
      </c>
      <c r="S1221" s="80" t="s">
        <v>10</v>
      </c>
      <c r="T1221" s="79" t="s">
        <v>129</v>
      </c>
      <c r="U1221" s="79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79">
        <v>49</v>
      </c>
      <c r="P1222" s="82">
        <v>29925.66</v>
      </c>
      <c r="Q1222" s="80" t="s">
        <v>100</v>
      </c>
      <c r="R1222" s="80" t="s">
        <v>10</v>
      </c>
      <c r="S1222" s="80" t="s">
        <v>10</v>
      </c>
      <c r="T1222" s="79" t="s">
        <v>123</v>
      </c>
      <c r="U1222" s="79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79">
        <v>50</v>
      </c>
      <c r="P1223" s="82">
        <v>7970.29</v>
      </c>
      <c r="Q1223" s="80" t="s">
        <v>83</v>
      </c>
      <c r="R1223" s="80" t="s">
        <v>10</v>
      </c>
      <c r="S1223" s="80" t="s">
        <v>10</v>
      </c>
      <c r="T1223" s="79" t="s">
        <v>129</v>
      </c>
      <c r="U1223" s="79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79">
        <v>50</v>
      </c>
      <c r="P1224" s="82">
        <v>29925.66</v>
      </c>
      <c r="Q1224" s="80" t="s">
        <v>100</v>
      </c>
      <c r="R1224" s="80" t="s">
        <v>10</v>
      </c>
      <c r="S1224" s="80" t="s">
        <v>10</v>
      </c>
      <c r="T1224" s="79" t="s">
        <v>123</v>
      </c>
      <c r="U1224" s="79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79">
        <v>51</v>
      </c>
      <c r="P1225" s="82">
        <v>7970.29</v>
      </c>
      <c r="Q1225" s="80" t="s">
        <v>83</v>
      </c>
      <c r="R1225" s="80" t="s">
        <v>10</v>
      </c>
      <c r="S1225" s="80" t="s">
        <v>10</v>
      </c>
      <c r="T1225" s="79" t="s">
        <v>129</v>
      </c>
      <c r="U1225" s="79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79">
        <v>51</v>
      </c>
      <c r="P1226" s="82">
        <v>29925.66</v>
      </c>
      <c r="Q1226" s="80" t="s">
        <v>100</v>
      </c>
      <c r="R1226" s="80" t="s">
        <v>10</v>
      </c>
      <c r="S1226" s="80" t="s">
        <v>10</v>
      </c>
      <c r="T1226" s="79" t="s">
        <v>123</v>
      </c>
      <c r="U1226" s="79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79">
        <v>52</v>
      </c>
      <c r="P1227" s="82">
        <v>7970.29</v>
      </c>
      <c r="Q1227" s="80" t="s">
        <v>83</v>
      </c>
      <c r="R1227" s="80" t="s">
        <v>10</v>
      </c>
      <c r="S1227" s="80" t="s">
        <v>10</v>
      </c>
      <c r="T1227" s="79" t="s">
        <v>129</v>
      </c>
      <c r="U1227" s="79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79">
        <v>52</v>
      </c>
      <c r="P1228" s="82">
        <v>29925.66</v>
      </c>
      <c r="Q1228" s="80" t="s">
        <v>100</v>
      </c>
      <c r="R1228" s="80" t="s">
        <v>10</v>
      </c>
      <c r="S1228" s="80" t="s">
        <v>10</v>
      </c>
      <c r="T1228" s="79" t="s">
        <v>123</v>
      </c>
      <c r="U1228" s="79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79">
        <v>53</v>
      </c>
      <c r="P1229" s="82">
        <v>7970.29</v>
      </c>
      <c r="Q1229" s="80" t="s">
        <v>83</v>
      </c>
      <c r="R1229" s="80" t="s">
        <v>10</v>
      </c>
      <c r="S1229" s="80" t="s">
        <v>10</v>
      </c>
      <c r="T1229" s="79" t="s">
        <v>129</v>
      </c>
      <c r="U1229" s="79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79">
        <v>53</v>
      </c>
      <c r="P1230" s="82">
        <v>29925.66</v>
      </c>
      <c r="Q1230" s="80" t="s">
        <v>100</v>
      </c>
      <c r="R1230" s="80" t="s">
        <v>10</v>
      </c>
      <c r="S1230" s="80" t="s">
        <v>10</v>
      </c>
      <c r="T1230" s="79" t="s">
        <v>123</v>
      </c>
      <c r="U1230" s="79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79">
        <v>54</v>
      </c>
      <c r="P1231" s="82">
        <v>7970.29</v>
      </c>
      <c r="Q1231" s="80" t="s">
        <v>83</v>
      </c>
      <c r="R1231" s="80" t="s">
        <v>10</v>
      </c>
      <c r="S1231" s="80" t="s">
        <v>10</v>
      </c>
      <c r="T1231" s="79" t="s">
        <v>129</v>
      </c>
      <c r="U1231" s="79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79">
        <v>54</v>
      </c>
      <c r="P1232" s="82">
        <v>29925.66</v>
      </c>
      <c r="Q1232" s="80" t="s">
        <v>100</v>
      </c>
      <c r="R1232" s="80" t="s">
        <v>10</v>
      </c>
      <c r="S1232" s="80" t="s">
        <v>10</v>
      </c>
      <c r="T1232" s="79" t="s">
        <v>123</v>
      </c>
      <c r="U1232" s="79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79">
        <v>55</v>
      </c>
      <c r="P1233" s="82">
        <v>7970.29</v>
      </c>
      <c r="Q1233" s="80" t="s">
        <v>83</v>
      </c>
      <c r="R1233" s="80" t="s">
        <v>10</v>
      </c>
      <c r="S1233" s="80" t="s">
        <v>10</v>
      </c>
      <c r="T1233" s="79" t="s">
        <v>129</v>
      </c>
      <c r="U1233" s="79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79">
        <v>55</v>
      </c>
      <c r="P1234" s="82">
        <v>29925.66</v>
      </c>
      <c r="Q1234" s="80" t="s">
        <v>100</v>
      </c>
      <c r="R1234" s="80" t="s">
        <v>10</v>
      </c>
      <c r="S1234" s="80" t="s">
        <v>10</v>
      </c>
      <c r="T1234" s="79" t="s">
        <v>123</v>
      </c>
      <c r="U1234" s="79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79">
        <v>56</v>
      </c>
      <c r="P1235" s="82">
        <v>7970.29</v>
      </c>
      <c r="Q1235" s="80" t="s">
        <v>83</v>
      </c>
      <c r="R1235" s="80" t="s">
        <v>10</v>
      </c>
      <c r="S1235" s="80" t="s">
        <v>10</v>
      </c>
      <c r="T1235" s="79" t="s">
        <v>129</v>
      </c>
      <c r="U1235" s="79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79">
        <v>56</v>
      </c>
      <c r="P1236" s="82">
        <v>29925.66</v>
      </c>
      <c r="Q1236" s="80" t="s">
        <v>100</v>
      </c>
      <c r="R1236" s="80" t="s">
        <v>10</v>
      </c>
      <c r="S1236" s="80" t="s">
        <v>10</v>
      </c>
      <c r="T1236" s="79" t="s">
        <v>123</v>
      </c>
      <c r="U1236" s="79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79">
        <v>57</v>
      </c>
      <c r="P1237" s="82">
        <v>3186.2</v>
      </c>
      <c r="Q1237" s="80" t="s">
        <v>83</v>
      </c>
      <c r="R1237" s="80" t="s">
        <v>10</v>
      </c>
      <c r="S1237" s="80" t="s">
        <v>10</v>
      </c>
      <c r="T1237" s="79" t="s">
        <v>129</v>
      </c>
      <c r="U1237" s="79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79">
        <v>57</v>
      </c>
      <c r="P1238" s="82">
        <v>4784.09</v>
      </c>
      <c r="Q1238" s="80" t="s">
        <v>83</v>
      </c>
      <c r="R1238" s="80" t="s">
        <v>10</v>
      </c>
      <c r="S1238" s="80" t="s">
        <v>82</v>
      </c>
      <c r="T1238" s="79" t="s">
        <v>129</v>
      </c>
      <c r="U1238" s="79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79">
        <v>57</v>
      </c>
      <c r="P1239" s="82">
        <v>29925.66</v>
      </c>
      <c r="Q1239" s="80" t="s">
        <v>100</v>
      </c>
      <c r="R1239" s="80" t="s">
        <v>10</v>
      </c>
      <c r="S1239" s="80" t="s">
        <v>10</v>
      </c>
      <c r="T1239" s="79" t="s">
        <v>123</v>
      </c>
      <c r="U1239" s="79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79">
        <v>58</v>
      </c>
      <c r="P1240" s="82">
        <v>7970.29</v>
      </c>
      <c r="Q1240" s="80" t="s">
        <v>83</v>
      </c>
      <c r="R1240" s="80" t="s">
        <v>10</v>
      </c>
      <c r="S1240" s="80" t="s">
        <v>82</v>
      </c>
      <c r="T1240" s="79" t="s">
        <v>129</v>
      </c>
      <c r="U1240" s="79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79">
        <v>58</v>
      </c>
      <c r="P1241" s="82">
        <v>29925.66</v>
      </c>
      <c r="Q1241" s="80" t="s">
        <v>100</v>
      </c>
      <c r="R1241" s="80" t="s">
        <v>10</v>
      </c>
      <c r="S1241" s="80" t="s">
        <v>10</v>
      </c>
      <c r="T1241" s="79" t="s">
        <v>123</v>
      </c>
      <c r="U1241" s="79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79">
        <v>59</v>
      </c>
      <c r="P1242" s="82">
        <v>7970.29</v>
      </c>
      <c r="Q1242" s="80" t="s">
        <v>83</v>
      </c>
      <c r="R1242" s="80" t="s">
        <v>10</v>
      </c>
      <c r="S1242" s="80" t="s">
        <v>82</v>
      </c>
      <c r="T1242" s="79" t="s">
        <v>129</v>
      </c>
      <c r="U1242" s="79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79">
        <v>59</v>
      </c>
      <c r="P1243" s="82">
        <v>29925.66</v>
      </c>
      <c r="Q1243" s="80" t="s">
        <v>100</v>
      </c>
      <c r="R1243" s="80" t="s">
        <v>10</v>
      </c>
      <c r="S1243" s="80" t="s">
        <v>10</v>
      </c>
      <c r="T1243" s="79" t="s">
        <v>123</v>
      </c>
      <c r="U1243" s="79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79">
        <v>60</v>
      </c>
      <c r="P1244" s="82">
        <v>7970.29</v>
      </c>
      <c r="Q1244" s="80" t="s">
        <v>83</v>
      </c>
      <c r="R1244" s="80" t="s">
        <v>10</v>
      </c>
      <c r="S1244" s="80" t="s">
        <v>82</v>
      </c>
      <c r="T1244" s="79" t="s">
        <v>129</v>
      </c>
      <c r="U1244" s="79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79">
        <v>60</v>
      </c>
      <c r="P1245" s="82">
        <v>29925.66</v>
      </c>
      <c r="Q1245" s="80" t="s">
        <v>100</v>
      </c>
      <c r="R1245" s="80" t="s">
        <v>10</v>
      </c>
      <c r="S1245" s="80" t="s">
        <v>10</v>
      </c>
      <c r="T1245" s="79" t="s">
        <v>123</v>
      </c>
      <c r="U1245" s="79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79">
        <v>61</v>
      </c>
      <c r="P1246" s="82">
        <v>2070.69</v>
      </c>
      <c r="Q1246" s="80" t="s">
        <v>83</v>
      </c>
      <c r="R1246" s="80" t="s">
        <v>10</v>
      </c>
      <c r="S1246" s="80" t="s">
        <v>82</v>
      </c>
      <c r="T1246" s="79" t="s">
        <v>129</v>
      </c>
      <c r="U1246" s="79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79">
        <v>61</v>
      </c>
      <c r="P1247" s="82">
        <v>5899.6</v>
      </c>
      <c r="Q1247" s="80" t="s">
        <v>83</v>
      </c>
      <c r="R1247" s="80" t="s">
        <v>10</v>
      </c>
      <c r="S1247" s="80" t="s">
        <v>10</v>
      </c>
      <c r="T1247" s="79" t="s">
        <v>136</v>
      </c>
      <c r="U1247" s="79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79">
        <v>61</v>
      </c>
      <c r="P1248" s="82">
        <v>29925.66</v>
      </c>
      <c r="Q1248" s="80" t="s">
        <v>100</v>
      </c>
      <c r="R1248" s="80" t="s">
        <v>10</v>
      </c>
      <c r="S1248" s="80" t="s">
        <v>10</v>
      </c>
      <c r="T1248" s="79" t="s">
        <v>123</v>
      </c>
      <c r="U1248" s="79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79">
        <v>62</v>
      </c>
      <c r="P1249" s="82">
        <v>7970.29</v>
      </c>
      <c r="Q1249" s="80" t="s">
        <v>83</v>
      </c>
      <c r="R1249" s="80" t="s">
        <v>10</v>
      </c>
      <c r="S1249" s="80" t="s">
        <v>10</v>
      </c>
      <c r="T1249" s="79" t="s">
        <v>136</v>
      </c>
      <c r="U1249" s="79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79">
        <v>62</v>
      </c>
      <c r="P1250" s="82">
        <v>29925.66</v>
      </c>
      <c r="Q1250" s="80" t="s">
        <v>100</v>
      </c>
      <c r="R1250" s="80" t="s">
        <v>10</v>
      </c>
      <c r="S1250" s="80" t="s">
        <v>10</v>
      </c>
      <c r="T1250" s="79" t="s">
        <v>123</v>
      </c>
      <c r="U1250" s="79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79">
        <v>63</v>
      </c>
      <c r="P1251" s="82">
        <v>7970.29</v>
      </c>
      <c r="Q1251" s="80" t="s">
        <v>83</v>
      </c>
      <c r="R1251" s="80" t="s">
        <v>10</v>
      </c>
      <c r="S1251" s="80" t="s">
        <v>10</v>
      </c>
      <c r="T1251" s="79" t="s">
        <v>136</v>
      </c>
      <c r="U1251" s="79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79">
        <v>63</v>
      </c>
      <c r="P1252" s="82">
        <v>29925.66</v>
      </c>
      <c r="Q1252" s="80" t="s">
        <v>100</v>
      </c>
      <c r="R1252" s="80" t="s">
        <v>10</v>
      </c>
      <c r="S1252" s="80" t="s">
        <v>10</v>
      </c>
      <c r="T1252" s="79" t="s">
        <v>123</v>
      </c>
      <c r="U1252" s="79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79">
        <v>64</v>
      </c>
      <c r="P1253" s="82">
        <v>7970.29</v>
      </c>
      <c r="Q1253" s="80" t="s">
        <v>83</v>
      </c>
      <c r="R1253" s="80" t="s">
        <v>10</v>
      </c>
      <c r="S1253" s="80" t="s">
        <v>10</v>
      </c>
      <c r="T1253" s="79" t="s">
        <v>136</v>
      </c>
      <c r="U1253" s="79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79">
        <v>64</v>
      </c>
      <c r="P1254" s="82">
        <v>29925.66</v>
      </c>
      <c r="Q1254" s="80" t="s">
        <v>100</v>
      </c>
      <c r="R1254" s="80" t="s">
        <v>10</v>
      </c>
      <c r="S1254" s="80" t="s">
        <v>10</v>
      </c>
      <c r="T1254" s="79" t="s">
        <v>123</v>
      </c>
      <c r="U1254" s="79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79">
        <v>65</v>
      </c>
      <c r="P1255" s="82">
        <v>7970.29</v>
      </c>
      <c r="Q1255" s="80" t="s">
        <v>83</v>
      </c>
      <c r="R1255" s="80" t="s">
        <v>10</v>
      </c>
      <c r="S1255" s="80" t="s">
        <v>10</v>
      </c>
      <c r="T1255" s="79" t="s">
        <v>136</v>
      </c>
      <c r="U1255" s="79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79">
        <v>65</v>
      </c>
      <c r="P1256" s="82">
        <v>29925.66</v>
      </c>
      <c r="Q1256" s="80" t="s">
        <v>100</v>
      </c>
      <c r="R1256" s="80" t="s">
        <v>10</v>
      </c>
      <c r="S1256" s="80" t="s">
        <v>10</v>
      </c>
      <c r="T1256" s="79" t="s">
        <v>123</v>
      </c>
      <c r="U1256" s="79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79">
        <v>66</v>
      </c>
      <c r="P1257" s="82">
        <v>7970.29</v>
      </c>
      <c r="Q1257" s="80" t="s">
        <v>83</v>
      </c>
      <c r="R1257" s="80" t="s">
        <v>10</v>
      </c>
      <c r="S1257" s="80" t="s">
        <v>10</v>
      </c>
      <c r="T1257" s="79" t="s">
        <v>136</v>
      </c>
      <c r="U1257" s="79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79">
        <v>66</v>
      </c>
      <c r="P1258" s="82">
        <v>29925.66</v>
      </c>
      <c r="Q1258" s="80" t="s">
        <v>100</v>
      </c>
      <c r="R1258" s="80" t="s">
        <v>10</v>
      </c>
      <c r="S1258" s="80" t="s">
        <v>10</v>
      </c>
      <c r="T1258" s="79" t="s">
        <v>123</v>
      </c>
      <c r="U1258" s="79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79">
        <v>67</v>
      </c>
      <c r="P1259" s="82">
        <v>7970.29</v>
      </c>
      <c r="Q1259" s="80" t="s">
        <v>83</v>
      </c>
      <c r="R1259" s="80" t="s">
        <v>10</v>
      </c>
      <c r="S1259" s="80" t="s">
        <v>10</v>
      </c>
      <c r="T1259" s="79" t="s">
        <v>136</v>
      </c>
      <c r="U1259" s="79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79">
        <v>67</v>
      </c>
      <c r="P1260" s="82">
        <v>29925.66</v>
      </c>
      <c r="Q1260" s="80" t="s">
        <v>100</v>
      </c>
      <c r="R1260" s="80" t="s">
        <v>10</v>
      </c>
      <c r="S1260" s="80" t="s">
        <v>10</v>
      </c>
      <c r="T1260" s="79" t="s">
        <v>123</v>
      </c>
      <c r="U1260" s="79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79">
        <v>68</v>
      </c>
      <c r="P1261" s="82">
        <v>7970.29</v>
      </c>
      <c r="Q1261" s="80" t="s">
        <v>83</v>
      </c>
      <c r="R1261" s="80" t="s">
        <v>10</v>
      </c>
      <c r="S1261" s="80" t="s">
        <v>10</v>
      </c>
      <c r="T1261" s="79" t="s">
        <v>136</v>
      </c>
      <c r="U1261" s="79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79">
        <v>68</v>
      </c>
      <c r="P1262" s="82">
        <v>29925.66</v>
      </c>
      <c r="Q1262" s="80" t="s">
        <v>100</v>
      </c>
      <c r="R1262" s="80" t="s">
        <v>10</v>
      </c>
      <c r="S1262" s="80" t="s">
        <v>10</v>
      </c>
      <c r="T1262" s="79" t="s">
        <v>123</v>
      </c>
      <c r="U1262" s="79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79">
        <v>69</v>
      </c>
      <c r="P1263" s="82">
        <v>7970.29</v>
      </c>
      <c r="Q1263" s="80" t="s">
        <v>83</v>
      </c>
      <c r="R1263" s="80" t="s">
        <v>10</v>
      </c>
      <c r="S1263" s="80" t="s">
        <v>10</v>
      </c>
      <c r="T1263" s="79" t="s">
        <v>136</v>
      </c>
      <c r="U1263" s="79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79">
        <v>69</v>
      </c>
      <c r="P1264" s="82">
        <v>29925.66</v>
      </c>
      <c r="Q1264" s="80" t="s">
        <v>100</v>
      </c>
      <c r="R1264" s="80" t="s">
        <v>10</v>
      </c>
      <c r="S1264" s="80" t="s">
        <v>10</v>
      </c>
      <c r="T1264" s="79" t="s">
        <v>123</v>
      </c>
      <c r="U1264" s="79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79">
        <v>70</v>
      </c>
      <c r="P1265" s="82">
        <v>7970.29</v>
      </c>
      <c r="Q1265" s="80" t="s">
        <v>83</v>
      </c>
      <c r="R1265" s="80" t="s">
        <v>10</v>
      </c>
      <c r="S1265" s="80" t="s">
        <v>10</v>
      </c>
      <c r="T1265" s="79" t="s">
        <v>136</v>
      </c>
      <c r="U1265" s="79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79">
        <v>70</v>
      </c>
      <c r="P1266" s="82">
        <v>29925.66</v>
      </c>
      <c r="Q1266" s="80" t="s">
        <v>100</v>
      </c>
      <c r="R1266" s="80" t="s">
        <v>10</v>
      </c>
      <c r="S1266" s="80" t="s">
        <v>10</v>
      </c>
      <c r="T1266" s="79" t="s">
        <v>123</v>
      </c>
      <c r="U1266" s="79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79">
        <v>71</v>
      </c>
      <c r="P1267" s="82">
        <v>2427.66</v>
      </c>
      <c r="Q1267" s="80" t="s">
        <v>83</v>
      </c>
      <c r="R1267" s="80" t="s">
        <v>10</v>
      </c>
      <c r="S1267" s="80" t="s">
        <v>10</v>
      </c>
      <c r="T1267" s="79" t="s">
        <v>136</v>
      </c>
      <c r="U1267" s="79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79">
        <v>71</v>
      </c>
      <c r="P1268" s="82">
        <v>5542.63</v>
      </c>
      <c r="Q1268" s="80" t="s">
        <v>83</v>
      </c>
      <c r="R1268" s="80" t="s">
        <v>10</v>
      </c>
      <c r="S1268" s="80" t="s">
        <v>82</v>
      </c>
      <c r="T1268" s="79" t="s">
        <v>136</v>
      </c>
      <c r="U1268" s="79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79">
        <v>71</v>
      </c>
      <c r="P1269" s="82">
        <v>29925.66</v>
      </c>
      <c r="Q1269" s="80" t="s">
        <v>100</v>
      </c>
      <c r="R1269" s="80" t="s">
        <v>10</v>
      </c>
      <c r="S1269" s="80" t="s">
        <v>10</v>
      </c>
      <c r="T1269" s="79" t="s">
        <v>123</v>
      </c>
      <c r="U1269" s="79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79">
        <v>72</v>
      </c>
      <c r="P1270" s="82">
        <v>7970.29</v>
      </c>
      <c r="Q1270" s="80" t="s">
        <v>83</v>
      </c>
      <c r="R1270" s="80" t="s">
        <v>10</v>
      </c>
      <c r="S1270" s="80" t="s">
        <v>82</v>
      </c>
      <c r="T1270" s="79" t="s">
        <v>136</v>
      </c>
      <c r="U1270" s="79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79">
        <v>72</v>
      </c>
      <c r="P1271" s="82">
        <v>29925.66</v>
      </c>
      <c r="Q1271" s="80" t="s">
        <v>100</v>
      </c>
      <c r="R1271" s="80" t="s">
        <v>10</v>
      </c>
      <c r="S1271" s="80" t="s">
        <v>10</v>
      </c>
      <c r="T1271" s="79" t="s">
        <v>123</v>
      </c>
      <c r="U1271" s="79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79">
        <v>73</v>
      </c>
      <c r="P1272" s="82">
        <v>6502.05</v>
      </c>
      <c r="Q1272" s="80" t="s">
        <v>83</v>
      </c>
      <c r="R1272" s="80" t="s">
        <v>10</v>
      </c>
      <c r="S1272" s="80" t="s">
        <v>82</v>
      </c>
      <c r="T1272" s="79" t="s">
        <v>136</v>
      </c>
      <c r="U1272" s="79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79">
        <v>73</v>
      </c>
      <c r="P1273" s="82">
        <v>1468.24</v>
      </c>
      <c r="Q1273" s="80" t="s">
        <v>83</v>
      </c>
      <c r="R1273" s="80" t="s">
        <v>10</v>
      </c>
      <c r="S1273" s="80" t="s">
        <v>10</v>
      </c>
      <c r="T1273" s="79" t="s">
        <v>107</v>
      </c>
      <c r="U1273" s="79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79">
        <v>73</v>
      </c>
      <c r="P1274" s="82">
        <v>29925.66</v>
      </c>
      <c r="Q1274" s="80" t="s">
        <v>100</v>
      </c>
      <c r="R1274" s="80" t="s">
        <v>10</v>
      </c>
      <c r="S1274" s="80" t="s">
        <v>10</v>
      </c>
      <c r="T1274" s="79" t="s">
        <v>123</v>
      </c>
      <c r="U1274" s="79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79">
        <v>74</v>
      </c>
      <c r="P1275" s="82">
        <v>7970.29</v>
      </c>
      <c r="Q1275" s="80" t="s">
        <v>83</v>
      </c>
      <c r="R1275" s="80" t="s">
        <v>10</v>
      </c>
      <c r="S1275" s="80" t="s">
        <v>10</v>
      </c>
      <c r="T1275" s="79" t="s">
        <v>107</v>
      </c>
      <c r="U1275" s="79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79">
        <v>74</v>
      </c>
      <c r="P1276" s="82">
        <v>29925.66</v>
      </c>
      <c r="Q1276" s="80" t="s">
        <v>100</v>
      </c>
      <c r="R1276" s="80" t="s">
        <v>10</v>
      </c>
      <c r="S1276" s="80" t="s">
        <v>10</v>
      </c>
      <c r="T1276" s="79" t="s">
        <v>123</v>
      </c>
      <c r="U1276" s="79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79">
        <v>75</v>
      </c>
      <c r="P1277" s="82">
        <v>7970.29</v>
      </c>
      <c r="Q1277" s="80" t="s">
        <v>83</v>
      </c>
      <c r="R1277" s="80" t="s">
        <v>10</v>
      </c>
      <c r="S1277" s="80" t="s">
        <v>10</v>
      </c>
      <c r="T1277" s="79" t="s">
        <v>107</v>
      </c>
      <c r="U1277" s="79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79">
        <v>75</v>
      </c>
      <c r="P1278" s="82">
        <v>29925.66</v>
      </c>
      <c r="Q1278" s="80" t="s">
        <v>100</v>
      </c>
      <c r="R1278" s="80" t="s">
        <v>10</v>
      </c>
      <c r="S1278" s="80" t="s">
        <v>10</v>
      </c>
      <c r="T1278" s="79" t="s">
        <v>123</v>
      </c>
      <c r="U1278" s="79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79">
        <v>76</v>
      </c>
      <c r="P1279" s="82">
        <v>7970.29</v>
      </c>
      <c r="Q1279" s="80" t="s">
        <v>83</v>
      </c>
      <c r="R1279" s="80" t="s">
        <v>10</v>
      </c>
      <c r="S1279" s="80" t="s">
        <v>10</v>
      </c>
      <c r="T1279" s="79" t="s">
        <v>107</v>
      </c>
      <c r="U1279" s="79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79">
        <v>76</v>
      </c>
      <c r="P1280" s="82">
        <v>29925.66</v>
      </c>
      <c r="Q1280" s="80" t="s">
        <v>100</v>
      </c>
      <c r="R1280" s="80" t="s">
        <v>10</v>
      </c>
      <c r="S1280" s="80" t="s">
        <v>10</v>
      </c>
      <c r="T1280" s="79" t="s">
        <v>123</v>
      </c>
      <c r="U1280" s="79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79">
        <v>77</v>
      </c>
      <c r="P1281" s="82">
        <v>7970.29</v>
      </c>
      <c r="Q1281" s="80" t="s">
        <v>83</v>
      </c>
      <c r="R1281" s="80" t="s">
        <v>10</v>
      </c>
      <c r="S1281" s="80" t="s">
        <v>10</v>
      </c>
      <c r="T1281" s="79" t="s">
        <v>107</v>
      </c>
      <c r="U1281" s="79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79">
        <v>77</v>
      </c>
      <c r="P1282" s="82">
        <v>29925.66</v>
      </c>
      <c r="Q1282" s="80" t="s">
        <v>100</v>
      </c>
      <c r="R1282" s="80" t="s">
        <v>10</v>
      </c>
      <c r="S1282" s="80" t="s">
        <v>10</v>
      </c>
      <c r="T1282" s="79" t="s">
        <v>123</v>
      </c>
      <c r="U1282" s="79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79">
        <v>78</v>
      </c>
      <c r="P1283" s="82">
        <v>7970.29</v>
      </c>
      <c r="Q1283" s="80" t="s">
        <v>83</v>
      </c>
      <c r="R1283" s="80" t="s">
        <v>10</v>
      </c>
      <c r="S1283" s="80" t="s">
        <v>10</v>
      </c>
      <c r="T1283" s="79" t="s">
        <v>107</v>
      </c>
      <c r="U1283" s="79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79">
        <v>78</v>
      </c>
      <c r="P1284" s="82">
        <v>29925.66</v>
      </c>
      <c r="Q1284" s="80" t="s">
        <v>100</v>
      </c>
      <c r="R1284" s="80" t="s">
        <v>10</v>
      </c>
      <c r="S1284" s="80" t="s">
        <v>10</v>
      </c>
      <c r="T1284" s="79" t="s">
        <v>123</v>
      </c>
      <c r="U1284" s="79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79">
        <v>79</v>
      </c>
      <c r="P1285" s="82">
        <v>7970.29</v>
      </c>
      <c r="Q1285" s="80" t="s">
        <v>83</v>
      </c>
      <c r="R1285" s="80" t="s">
        <v>10</v>
      </c>
      <c r="S1285" s="80" t="s">
        <v>10</v>
      </c>
      <c r="T1285" s="79" t="s">
        <v>107</v>
      </c>
      <c r="U1285" s="79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79">
        <v>79</v>
      </c>
      <c r="P1286" s="82">
        <v>29925.66</v>
      </c>
      <c r="Q1286" s="80" t="s">
        <v>100</v>
      </c>
      <c r="R1286" s="80" t="s">
        <v>10</v>
      </c>
      <c r="S1286" s="80" t="s">
        <v>10</v>
      </c>
      <c r="T1286" s="79" t="s">
        <v>123</v>
      </c>
      <c r="U1286" s="79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79">
        <v>80</v>
      </c>
      <c r="P1287" s="82">
        <v>7970.29</v>
      </c>
      <c r="Q1287" s="80" t="s">
        <v>83</v>
      </c>
      <c r="R1287" s="80" t="s">
        <v>10</v>
      </c>
      <c r="S1287" s="80" t="s">
        <v>10</v>
      </c>
      <c r="T1287" s="79" t="s">
        <v>107</v>
      </c>
      <c r="U1287" s="79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79">
        <v>80</v>
      </c>
      <c r="P1288" s="82">
        <v>29925.66</v>
      </c>
      <c r="Q1288" s="80" t="s">
        <v>100</v>
      </c>
      <c r="R1288" s="80" t="s">
        <v>10</v>
      </c>
      <c r="S1288" s="80" t="s">
        <v>10</v>
      </c>
      <c r="T1288" s="79" t="s">
        <v>123</v>
      </c>
      <c r="U1288" s="79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79">
        <v>81</v>
      </c>
      <c r="P1289" s="82">
        <v>7970.29</v>
      </c>
      <c r="Q1289" s="80" t="s">
        <v>83</v>
      </c>
      <c r="R1289" s="80" t="s">
        <v>10</v>
      </c>
      <c r="S1289" s="80" t="s">
        <v>10</v>
      </c>
      <c r="T1289" s="79" t="s">
        <v>107</v>
      </c>
      <c r="U1289" s="79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79">
        <v>81</v>
      </c>
      <c r="P1290" s="82">
        <v>29925.66</v>
      </c>
      <c r="Q1290" s="80" t="s">
        <v>100</v>
      </c>
      <c r="R1290" s="80" t="s">
        <v>10</v>
      </c>
      <c r="S1290" s="80" t="s">
        <v>10</v>
      </c>
      <c r="T1290" s="79" t="s">
        <v>123</v>
      </c>
      <c r="U1290" s="79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79">
        <v>82</v>
      </c>
      <c r="P1291" s="82">
        <v>7970.29</v>
      </c>
      <c r="Q1291" s="80" t="s">
        <v>83</v>
      </c>
      <c r="R1291" s="80" t="s">
        <v>10</v>
      </c>
      <c r="S1291" s="80" t="s">
        <v>10</v>
      </c>
      <c r="T1291" s="79" t="s">
        <v>107</v>
      </c>
      <c r="U1291" s="79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79">
        <v>82</v>
      </c>
      <c r="P1292" s="82">
        <v>29925.66</v>
      </c>
      <c r="Q1292" s="80" t="s">
        <v>100</v>
      </c>
      <c r="R1292" s="80" t="s">
        <v>10</v>
      </c>
      <c r="S1292" s="80" t="s">
        <v>10</v>
      </c>
      <c r="T1292" s="79" t="s">
        <v>123</v>
      </c>
      <c r="U1292" s="79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79">
        <v>83</v>
      </c>
      <c r="P1293" s="82">
        <v>7970.29</v>
      </c>
      <c r="Q1293" s="80" t="s">
        <v>83</v>
      </c>
      <c r="R1293" s="80" t="s">
        <v>10</v>
      </c>
      <c r="S1293" s="80" t="s">
        <v>10</v>
      </c>
      <c r="T1293" s="79" t="s">
        <v>107</v>
      </c>
      <c r="U1293" s="79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79">
        <v>83</v>
      </c>
      <c r="P1294" s="82">
        <v>29925.66</v>
      </c>
      <c r="Q1294" s="80" t="s">
        <v>100</v>
      </c>
      <c r="R1294" s="80" t="s">
        <v>10</v>
      </c>
      <c r="S1294" s="80" t="s">
        <v>10</v>
      </c>
      <c r="T1294" s="79" t="s">
        <v>123</v>
      </c>
      <c r="U1294" s="79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79">
        <v>84</v>
      </c>
      <c r="P1295" s="82">
        <v>7970.29</v>
      </c>
      <c r="Q1295" s="80" t="s">
        <v>83</v>
      </c>
      <c r="R1295" s="80" t="s">
        <v>10</v>
      </c>
      <c r="S1295" s="80" t="s">
        <v>10</v>
      </c>
      <c r="T1295" s="79" t="s">
        <v>107</v>
      </c>
      <c r="U1295" s="79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79">
        <v>84</v>
      </c>
      <c r="P1296" s="82">
        <v>29925.66</v>
      </c>
      <c r="Q1296" s="80" t="s">
        <v>100</v>
      </c>
      <c r="R1296" s="80" t="s">
        <v>10</v>
      </c>
      <c r="S1296" s="80" t="s">
        <v>10</v>
      </c>
      <c r="T1296" s="79" t="s">
        <v>123</v>
      </c>
      <c r="U1296" s="79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79">
        <v>85</v>
      </c>
      <c r="P1297" s="82">
        <v>7970.29</v>
      </c>
      <c r="Q1297" s="80" t="s">
        <v>83</v>
      </c>
      <c r="R1297" s="80" t="s">
        <v>10</v>
      </c>
      <c r="S1297" s="80" t="s">
        <v>10</v>
      </c>
      <c r="T1297" s="79" t="s">
        <v>107</v>
      </c>
      <c r="U1297" s="79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79">
        <v>85</v>
      </c>
      <c r="P1298" s="82">
        <v>29925.66</v>
      </c>
      <c r="Q1298" s="80" t="s">
        <v>100</v>
      </c>
      <c r="R1298" s="80" t="s">
        <v>10</v>
      </c>
      <c r="S1298" s="80" t="s">
        <v>10</v>
      </c>
      <c r="T1298" s="79" t="s">
        <v>123</v>
      </c>
      <c r="U1298" s="79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79">
        <v>86</v>
      </c>
      <c r="P1299" s="82">
        <v>7970.29</v>
      </c>
      <c r="Q1299" s="80" t="s">
        <v>83</v>
      </c>
      <c r="R1299" s="80" t="s">
        <v>10</v>
      </c>
      <c r="S1299" s="80" t="s">
        <v>10</v>
      </c>
      <c r="T1299" s="79" t="s">
        <v>107</v>
      </c>
      <c r="U1299" s="79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79">
        <v>86</v>
      </c>
      <c r="P1300" s="82">
        <v>29925.66</v>
      </c>
      <c r="Q1300" s="80" t="s">
        <v>100</v>
      </c>
      <c r="R1300" s="80" t="s">
        <v>10</v>
      </c>
      <c r="S1300" s="80" t="s">
        <v>10</v>
      </c>
      <c r="T1300" s="79" t="s">
        <v>123</v>
      </c>
      <c r="U1300" s="79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79">
        <v>87</v>
      </c>
      <c r="P1301" s="82">
        <v>7970.29</v>
      </c>
      <c r="Q1301" s="80" t="s">
        <v>83</v>
      </c>
      <c r="R1301" s="80" t="s">
        <v>10</v>
      </c>
      <c r="S1301" s="80" t="s">
        <v>10</v>
      </c>
      <c r="T1301" s="79" t="s">
        <v>107</v>
      </c>
      <c r="U1301" s="79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79">
        <v>87</v>
      </c>
      <c r="P1302" s="82">
        <v>29925.66</v>
      </c>
      <c r="Q1302" s="80" t="s">
        <v>100</v>
      </c>
      <c r="R1302" s="80" t="s">
        <v>10</v>
      </c>
      <c r="S1302" s="80" t="s">
        <v>10</v>
      </c>
      <c r="T1302" s="79" t="s">
        <v>123</v>
      </c>
      <c r="U1302" s="79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79">
        <v>88</v>
      </c>
      <c r="P1303" s="82">
        <v>7970.29</v>
      </c>
      <c r="Q1303" s="80" t="s">
        <v>83</v>
      </c>
      <c r="R1303" s="80" t="s">
        <v>10</v>
      </c>
      <c r="S1303" s="80" t="s">
        <v>10</v>
      </c>
      <c r="T1303" s="79" t="s">
        <v>107</v>
      </c>
      <c r="U1303" s="79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79">
        <v>88</v>
      </c>
      <c r="P1304" s="82">
        <v>29925.66</v>
      </c>
      <c r="Q1304" s="80" t="s">
        <v>100</v>
      </c>
      <c r="R1304" s="80" t="s">
        <v>10</v>
      </c>
      <c r="S1304" s="80" t="s">
        <v>10</v>
      </c>
      <c r="T1304" s="79" t="s">
        <v>123</v>
      </c>
      <c r="U1304" s="79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79">
        <v>89</v>
      </c>
      <c r="P1305" s="82">
        <v>7970.29</v>
      </c>
      <c r="Q1305" s="80" t="s">
        <v>83</v>
      </c>
      <c r="R1305" s="80" t="s">
        <v>10</v>
      </c>
      <c r="S1305" s="80" t="s">
        <v>10</v>
      </c>
      <c r="T1305" s="79" t="s">
        <v>107</v>
      </c>
      <c r="U1305" s="79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79">
        <v>89</v>
      </c>
      <c r="P1306" s="82">
        <v>29925.66</v>
      </c>
      <c r="Q1306" s="80" t="s">
        <v>100</v>
      </c>
      <c r="R1306" s="80" t="s">
        <v>10</v>
      </c>
      <c r="S1306" s="80" t="s">
        <v>10</v>
      </c>
      <c r="T1306" s="79" t="s">
        <v>123</v>
      </c>
      <c r="U1306" s="79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79">
        <v>90</v>
      </c>
      <c r="P1307" s="82">
        <v>7970.29</v>
      </c>
      <c r="Q1307" s="80" t="s">
        <v>83</v>
      </c>
      <c r="R1307" s="80" t="s">
        <v>10</v>
      </c>
      <c r="S1307" s="80" t="s">
        <v>10</v>
      </c>
      <c r="T1307" s="79" t="s">
        <v>107</v>
      </c>
      <c r="U1307" s="79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79">
        <v>90</v>
      </c>
      <c r="P1308" s="82">
        <v>29925.66</v>
      </c>
      <c r="Q1308" s="80" t="s">
        <v>100</v>
      </c>
      <c r="R1308" s="80" t="s">
        <v>10</v>
      </c>
      <c r="S1308" s="80" t="s">
        <v>10</v>
      </c>
      <c r="T1308" s="79" t="s">
        <v>123</v>
      </c>
      <c r="U1308" s="79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79">
        <v>91</v>
      </c>
      <c r="P1309" s="82">
        <v>7970.29</v>
      </c>
      <c r="Q1309" s="80" t="s">
        <v>83</v>
      </c>
      <c r="R1309" s="80" t="s">
        <v>10</v>
      </c>
      <c r="S1309" s="80" t="s">
        <v>10</v>
      </c>
      <c r="T1309" s="79" t="s">
        <v>107</v>
      </c>
      <c r="U1309" s="79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79">
        <v>91</v>
      </c>
      <c r="P1310" s="82">
        <v>29925.66</v>
      </c>
      <c r="Q1310" s="80" t="s">
        <v>100</v>
      </c>
      <c r="R1310" s="80" t="s">
        <v>10</v>
      </c>
      <c r="S1310" s="80" t="s">
        <v>10</v>
      </c>
      <c r="T1310" s="79" t="s">
        <v>123</v>
      </c>
      <c r="U1310" s="79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79">
        <v>92</v>
      </c>
      <c r="P1311" s="82">
        <v>2302.6</v>
      </c>
      <c r="Q1311" s="80" t="s">
        <v>83</v>
      </c>
      <c r="R1311" s="80" t="s">
        <v>10</v>
      </c>
      <c r="S1311" s="80" t="s">
        <v>10</v>
      </c>
      <c r="T1311" s="79" t="s">
        <v>107</v>
      </c>
      <c r="U1311" s="79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79">
        <v>92</v>
      </c>
      <c r="P1312" s="82">
        <v>5667.69</v>
      </c>
      <c r="Q1312" s="80" t="s">
        <v>83</v>
      </c>
      <c r="R1312" s="80" t="s">
        <v>10</v>
      </c>
      <c r="S1312" s="80" t="s">
        <v>82</v>
      </c>
      <c r="T1312" s="79" t="s">
        <v>107</v>
      </c>
      <c r="U1312" s="79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79">
        <v>92</v>
      </c>
      <c r="P1313" s="82">
        <v>29925.66</v>
      </c>
      <c r="Q1313" s="80" t="s">
        <v>100</v>
      </c>
      <c r="R1313" s="80" t="s">
        <v>10</v>
      </c>
      <c r="S1313" s="80" t="s">
        <v>10</v>
      </c>
      <c r="T1313" s="79" t="s">
        <v>123</v>
      </c>
      <c r="U1313" s="79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79">
        <v>93</v>
      </c>
      <c r="P1314" s="82">
        <v>7970.29</v>
      </c>
      <c r="Q1314" s="80" t="s">
        <v>83</v>
      </c>
      <c r="R1314" s="80" t="s">
        <v>10</v>
      </c>
      <c r="S1314" s="80" t="s">
        <v>82</v>
      </c>
      <c r="T1314" s="79" t="s">
        <v>107</v>
      </c>
      <c r="U1314" s="79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79">
        <v>93</v>
      </c>
      <c r="P1315" s="82">
        <v>29925.66</v>
      </c>
      <c r="Q1315" s="80" t="s">
        <v>100</v>
      </c>
      <c r="R1315" s="80" t="s">
        <v>10</v>
      </c>
      <c r="S1315" s="80" t="s">
        <v>10</v>
      </c>
      <c r="T1315" s="79" t="s">
        <v>123</v>
      </c>
      <c r="U1315" s="79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79">
        <v>94</v>
      </c>
      <c r="P1316" s="82">
        <v>7970.29</v>
      </c>
      <c r="Q1316" s="80" t="s">
        <v>83</v>
      </c>
      <c r="R1316" s="80" t="s">
        <v>10</v>
      </c>
      <c r="S1316" s="80" t="s">
        <v>82</v>
      </c>
      <c r="T1316" s="79" t="s">
        <v>107</v>
      </c>
      <c r="U1316" s="79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79">
        <v>94</v>
      </c>
      <c r="P1317" s="82">
        <v>29925.66</v>
      </c>
      <c r="Q1317" s="80" t="s">
        <v>100</v>
      </c>
      <c r="R1317" s="80" t="s">
        <v>10</v>
      </c>
      <c r="S1317" s="80" t="s">
        <v>10</v>
      </c>
      <c r="T1317" s="79" t="s">
        <v>123</v>
      </c>
      <c r="U1317" s="79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79">
        <v>95</v>
      </c>
      <c r="P1318" s="82">
        <v>7970.29</v>
      </c>
      <c r="Q1318" s="80" t="s">
        <v>83</v>
      </c>
      <c r="R1318" s="80" t="s">
        <v>10</v>
      </c>
      <c r="S1318" s="80" t="s">
        <v>82</v>
      </c>
      <c r="T1318" s="79" t="s">
        <v>107</v>
      </c>
      <c r="U1318" s="79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79">
        <v>95</v>
      </c>
      <c r="P1319" s="82">
        <v>29925.66</v>
      </c>
      <c r="Q1319" s="80" t="s">
        <v>100</v>
      </c>
      <c r="R1319" s="80" t="s">
        <v>10</v>
      </c>
      <c r="S1319" s="80" t="s">
        <v>10</v>
      </c>
      <c r="T1319" s="79" t="s">
        <v>123</v>
      </c>
      <c r="U1319" s="79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79">
        <v>96</v>
      </c>
      <c r="P1320" s="82">
        <v>7230.46</v>
      </c>
      <c r="Q1320" s="80" t="s">
        <v>83</v>
      </c>
      <c r="R1320" s="80" t="s">
        <v>10</v>
      </c>
      <c r="S1320" s="80" t="s">
        <v>82</v>
      </c>
      <c r="T1320" s="79" t="s">
        <v>107</v>
      </c>
      <c r="U1320" s="79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79">
        <v>96</v>
      </c>
      <c r="P1321" s="83">
        <v>739.83</v>
      </c>
      <c r="Q1321" s="80" t="s">
        <v>83</v>
      </c>
      <c r="R1321" s="80" t="s">
        <v>10</v>
      </c>
      <c r="S1321" s="80" t="s">
        <v>10</v>
      </c>
      <c r="T1321" s="79" t="s">
        <v>130</v>
      </c>
      <c r="U1321" s="79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79">
        <v>96</v>
      </c>
      <c r="P1322" s="82">
        <v>29925.66</v>
      </c>
      <c r="Q1322" s="80" t="s">
        <v>100</v>
      </c>
      <c r="R1322" s="80" t="s">
        <v>10</v>
      </c>
      <c r="S1322" s="80" t="s">
        <v>10</v>
      </c>
      <c r="T1322" s="79" t="s">
        <v>123</v>
      </c>
      <c r="U1322" s="79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79">
        <v>97</v>
      </c>
      <c r="P1323" s="82">
        <v>7970.29</v>
      </c>
      <c r="Q1323" s="80" t="s">
        <v>83</v>
      </c>
      <c r="R1323" s="80" t="s">
        <v>10</v>
      </c>
      <c r="S1323" s="80" t="s">
        <v>10</v>
      </c>
      <c r="T1323" s="79" t="s">
        <v>130</v>
      </c>
      <c r="U1323" s="79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79">
        <v>97</v>
      </c>
      <c r="P1324" s="82">
        <v>29925.66</v>
      </c>
      <c r="Q1324" s="80" t="s">
        <v>100</v>
      </c>
      <c r="R1324" s="80" t="s">
        <v>10</v>
      </c>
      <c r="S1324" s="80" t="s">
        <v>10</v>
      </c>
      <c r="T1324" s="79" t="s">
        <v>123</v>
      </c>
      <c r="U1324" s="79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79">
        <v>98</v>
      </c>
      <c r="P1325" s="82">
        <v>7970.29</v>
      </c>
      <c r="Q1325" s="80" t="s">
        <v>83</v>
      </c>
      <c r="R1325" s="80" t="s">
        <v>10</v>
      </c>
      <c r="S1325" s="80" t="s">
        <v>10</v>
      </c>
      <c r="T1325" s="79" t="s">
        <v>130</v>
      </c>
      <c r="U1325" s="79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79">
        <v>98</v>
      </c>
      <c r="P1326" s="82">
        <v>29925.66</v>
      </c>
      <c r="Q1326" s="80" t="s">
        <v>100</v>
      </c>
      <c r="R1326" s="80" t="s">
        <v>10</v>
      </c>
      <c r="S1326" s="80" t="s">
        <v>10</v>
      </c>
      <c r="T1326" s="79" t="s">
        <v>123</v>
      </c>
      <c r="U1326" s="79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79">
        <v>99</v>
      </c>
      <c r="P1327" s="82">
        <v>7970.29</v>
      </c>
      <c r="Q1327" s="80" t="s">
        <v>83</v>
      </c>
      <c r="R1327" s="80" t="s">
        <v>10</v>
      </c>
      <c r="S1327" s="80" t="s">
        <v>10</v>
      </c>
      <c r="T1327" s="79" t="s">
        <v>130</v>
      </c>
      <c r="U1327" s="79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79">
        <v>99</v>
      </c>
      <c r="P1328" s="82">
        <v>29925.66</v>
      </c>
      <c r="Q1328" s="80" t="s">
        <v>100</v>
      </c>
      <c r="R1328" s="80" t="s">
        <v>10</v>
      </c>
      <c r="S1328" s="80" t="s">
        <v>10</v>
      </c>
      <c r="T1328" s="79" t="s">
        <v>123</v>
      </c>
      <c r="U1328" s="79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79">
        <v>100</v>
      </c>
      <c r="P1329" s="82">
        <v>7970.29</v>
      </c>
      <c r="Q1329" s="80" t="s">
        <v>83</v>
      </c>
      <c r="R1329" s="80" t="s">
        <v>10</v>
      </c>
      <c r="S1329" s="80" t="s">
        <v>10</v>
      </c>
      <c r="T1329" s="79" t="s">
        <v>130</v>
      </c>
      <c r="U1329" s="79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79">
        <v>100</v>
      </c>
      <c r="P1330" s="82">
        <v>29925.66</v>
      </c>
      <c r="Q1330" s="80" t="s">
        <v>100</v>
      </c>
      <c r="R1330" s="80" t="s">
        <v>10</v>
      </c>
      <c r="S1330" s="80" t="s">
        <v>10</v>
      </c>
      <c r="T1330" s="79" t="s">
        <v>123</v>
      </c>
      <c r="U1330" s="79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79">
        <v>101</v>
      </c>
      <c r="P1331" s="82">
        <v>7970.29</v>
      </c>
      <c r="Q1331" s="80" t="s">
        <v>83</v>
      </c>
      <c r="R1331" s="80" t="s">
        <v>10</v>
      </c>
      <c r="S1331" s="80" t="s">
        <v>10</v>
      </c>
      <c r="T1331" s="79" t="s">
        <v>130</v>
      </c>
      <c r="U1331" s="79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79">
        <v>101</v>
      </c>
      <c r="P1332" s="82">
        <v>29925.66</v>
      </c>
      <c r="Q1332" s="80" t="s">
        <v>100</v>
      </c>
      <c r="R1332" s="80" t="s">
        <v>10</v>
      </c>
      <c r="S1332" s="80" t="s">
        <v>10</v>
      </c>
      <c r="T1332" s="79" t="s">
        <v>123</v>
      </c>
      <c r="U1332" s="79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79">
        <v>102</v>
      </c>
      <c r="P1333" s="82">
        <v>7970.29</v>
      </c>
      <c r="Q1333" s="80" t="s">
        <v>83</v>
      </c>
      <c r="R1333" s="80" t="s">
        <v>10</v>
      </c>
      <c r="S1333" s="80" t="s">
        <v>10</v>
      </c>
      <c r="T1333" s="79" t="s">
        <v>130</v>
      </c>
      <c r="U1333" s="79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79">
        <v>102</v>
      </c>
      <c r="P1334" s="82">
        <v>29925.66</v>
      </c>
      <c r="Q1334" s="80" t="s">
        <v>100</v>
      </c>
      <c r="R1334" s="80" t="s">
        <v>10</v>
      </c>
      <c r="S1334" s="80" t="s">
        <v>10</v>
      </c>
      <c r="T1334" s="79" t="s">
        <v>123</v>
      </c>
      <c r="U1334" s="79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79">
        <v>103</v>
      </c>
      <c r="P1335" s="82">
        <v>7970.29</v>
      </c>
      <c r="Q1335" s="80" t="s">
        <v>83</v>
      </c>
      <c r="R1335" s="80" t="s">
        <v>10</v>
      </c>
      <c r="S1335" s="80" t="s">
        <v>10</v>
      </c>
      <c r="T1335" s="79" t="s">
        <v>130</v>
      </c>
      <c r="U1335" s="79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79">
        <v>103</v>
      </c>
      <c r="P1336" s="82">
        <v>29925.66</v>
      </c>
      <c r="Q1336" s="80" t="s">
        <v>100</v>
      </c>
      <c r="R1336" s="80" t="s">
        <v>10</v>
      </c>
      <c r="S1336" s="80" t="s">
        <v>10</v>
      </c>
      <c r="T1336" s="79" t="s">
        <v>123</v>
      </c>
      <c r="U1336" s="79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79">
        <v>104</v>
      </c>
      <c r="P1337" s="82">
        <v>7970.29</v>
      </c>
      <c r="Q1337" s="80" t="s">
        <v>83</v>
      </c>
      <c r="R1337" s="80" t="s">
        <v>10</v>
      </c>
      <c r="S1337" s="80" t="s">
        <v>10</v>
      </c>
      <c r="T1337" s="79" t="s">
        <v>130</v>
      </c>
      <c r="U1337" s="79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79">
        <v>104</v>
      </c>
      <c r="P1338" s="82">
        <v>29925.66</v>
      </c>
      <c r="Q1338" s="80" t="s">
        <v>100</v>
      </c>
      <c r="R1338" s="80" t="s">
        <v>10</v>
      </c>
      <c r="S1338" s="80" t="s">
        <v>10</v>
      </c>
      <c r="T1338" s="79" t="s">
        <v>123</v>
      </c>
      <c r="U1338" s="79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79">
        <v>105</v>
      </c>
      <c r="P1339" s="82">
        <v>2276.81</v>
      </c>
      <c r="Q1339" s="80" t="s">
        <v>83</v>
      </c>
      <c r="R1339" s="80" t="s">
        <v>10</v>
      </c>
      <c r="S1339" s="80" t="s">
        <v>10</v>
      </c>
      <c r="T1339" s="79" t="s">
        <v>130</v>
      </c>
      <c r="U1339" s="79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79">
        <v>105</v>
      </c>
      <c r="P1340" s="82">
        <v>5693.48</v>
      </c>
      <c r="Q1340" s="80" t="s">
        <v>83</v>
      </c>
      <c r="R1340" s="80" t="s">
        <v>10</v>
      </c>
      <c r="S1340" s="80" t="s">
        <v>82</v>
      </c>
      <c r="T1340" s="79" t="s">
        <v>130</v>
      </c>
      <c r="U1340" s="79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79">
        <v>105</v>
      </c>
      <c r="P1341" s="82">
        <v>29925.66</v>
      </c>
      <c r="Q1341" s="80" t="s">
        <v>100</v>
      </c>
      <c r="R1341" s="80" t="s">
        <v>10</v>
      </c>
      <c r="S1341" s="80" t="s">
        <v>10</v>
      </c>
      <c r="T1341" s="79" t="s">
        <v>123</v>
      </c>
      <c r="U1341" s="79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79">
        <v>106</v>
      </c>
      <c r="P1342" s="82">
        <v>7970.29</v>
      </c>
      <c r="Q1342" s="80" t="s">
        <v>83</v>
      </c>
      <c r="R1342" s="80" t="s">
        <v>10</v>
      </c>
      <c r="S1342" s="80" t="s">
        <v>82</v>
      </c>
      <c r="T1342" s="79" t="s">
        <v>130</v>
      </c>
      <c r="U1342" s="79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79">
        <v>106</v>
      </c>
      <c r="P1343" s="82">
        <v>29925.66</v>
      </c>
      <c r="Q1343" s="80" t="s">
        <v>100</v>
      </c>
      <c r="R1343" s="80" t="s">
        <v>10</v>
      </c>
      <c r="S1343" s="80" t="s">
        <v>10</v>
      </c>
      <c r="T1343" s="79" t="s">
        <v>123</v>
      </c>
      <c r="U1343" s="79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79">
        <v>107</v>
      </c>
      <c r="P1344" s="82">
        <v>3030.97</v>
      </c>
      <c r="Q1344" s="80" t="s">
        <v>83</v>
      </c>
      <c r="R1344" s="80" t="s">
        <v>10</v>
      </c>
      <c r="S1344" s="80" t="s">
        <v>82</v>
      </c>
      <c r="T1344" s="79" t="s">
        <v>130</v>
      </c>
      <c r="U1344" s="79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79">
        <v>107</v>
      </c>
      <c r="P1345" s="82">
        <v>4939.32</v>
      </c>
      <c r="Q1345" s="80" t="s">
        <v>83</v>
      </c>
      <c r="R1345" s="80" t="s">
        <v>10</v>
      </c>
      <c r="S1345" s="80" t="s">
        <v>10</v>
      </c>
      <c r="T1345" s="79" t="s">
        <v>131</v>
      </c>
      <c r="U1345" s="79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79">
        <v>107</v>
      </c>
      <c r="P1346" s="82">
        <v>29925.66</v>
      </c>
      <c r="Q1346" s="80" t="s">
        <v>100</v>
      </c>
      <c r="R1346" s="80" t="s">
        <v>10</v>
      </c>
      <c r="S1346" s="80" t="s">
        <v>10</v>
      </c>
      <c r="T1346" s="79" t="s">
        <v>123</v>
      </c>
      <c r="U1346" s="79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79">
        <v>108</v>
      </c>
      <c r="P1347" s="82">
        <v>7970.29</v>
      </c>
      <c r="Q1347" s="80" t="s">
        <v>83</v>
      </c>
      <c r="R1347" s="80" t="s">
        <v>10</v>
      </c>
      <c r="S1347" s="80" t="s">
        <v>10</v>
      </c>
      <c r="T1347" s="79" t="s">
        <v>131</v>
      </c>
      <c r="U1347" s="79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79">
        <v>108</v>
      </c>
      <c r="P1348" s="82">
        <v>29925.66</v>
      </c>
      <c r="Q1348" s="80" t="s">
        <v>100</v>
      </c>
      <c r="R1348" s="80" t="s">
        <v>10</v>
      </c>
      <c r="S1348" s="80" t="s">
        <v>10</v>
      </c>
      <c r="T1348" s="79" t="s">
        <v>123</v>
      </c>
      <c r="U1348" s="79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79">
        <v>109</v>
      </c>
      <c r="P1349" s="82">
        <v>3239.67</v>
      </c>
      <c r="Q1349" s="80" t="s">
        <v>83</v>
      </c>
      <c r="R1349" s="80" t="s">
        <v>10</v>
      </c>
      <c r="S1349" s="80" t="s">
        <v>10</v>
      </c>
      <c r="T1349" s="79" t="s">
        <v>131</v>
      </c>
      <c r="U1349" s="79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79">
        <v>109</v>
      </c>
      <c r="P1350" s="82">
        <v>4037.32</v>
      </c>
      <c r="Q1350" s="80" t="s">
        <v>83</v>
      </c>
      <c r="R1350" s="80" t="s">
        <v>10</v>
      </c>
      <c r="S1350" s="80" t="s">
        <v>82</v>
      </c>
      <c r="T1350" s="79" t="s">
        <v>131</v>
      </c>
      <c r="U1350" s="79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79">
        <v>109</v>
      </c>
      <c r="P1351" s="83">
        <v>693.3</v>
      </c>
      <c r="Q1351" s="80" t="s">
        <v>83</v>
      </c>
      <c r="R1351" s="80" t="s">
        <v>10</v>
      </c>
      <c r="S1351" s="80" t="s">
        <v>10</v>
      </c>
      <c r="T1351" s="79" t="s">
        <v>108</v>
      </c>
      <c r="U1351" s="79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79">
        <v>109</v>
      </c>
      <c r="P1352" s="82">
        <v>29925.66</v>
      </c>
      <c r="Q1352" s="80" t="s">
        <v>100</v>
      </c>
      <c r="R1352" s="80" t="s">
        <v>10</v>
      </c>
      <c r="S1352" s="80" t="s">
        <v>10</v>
      </c>
      <c r="T1352" s="79" t="s">
        <v>123</v>
      </c>
      <c r="U1352" s="79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79">
        <v>110</v>
      </c>
      <c r="P1353" s="82">
        <v>7970.29</v>
      </c>
      <c r="Q1353" s="80" t="s">
        <v>83</v>
      </c>
      <c r="R1353" s="80" t="s">
        <v>10</v>
      </c>
      <c r="S1353" s="80" t="s">
        <v>10</v>
      </c>
      <c r="T1353" s="79" t="s">
        <v>108</v>
      </c>
      <c r="U1353" s="79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79">
        <v>110</v>
      </c>
      <c r="P1354" s="82">
        <v>29925.66</v>
      </c>
      <c r="Q1354" s="80" t="s">
        <v>100</v>
      </c>
      <c r="R1354" s="80" t="s">
        <v>10</v>
      </c>
      <c r="S1354" s="80" t="s">
        <v>10</v>
      </c>
      <c r="T1354" s="79" t="s">
        <v>123</v>
      </c>
      <c r="U1354" s="79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79">
        <v>111</v>
      </c>
      <c r="P1355" s="82">
        <v>7970.29</v>
      </c>
      <c r="Q1355" s="80" t="s">
        <v>83</v>
      </c>
      <c r="R1355" s="80" t="s">
        <v>10</v>
      </c>
      <c r="S1355" s="80" t="s">
        <v>10</v>
      </c>
      <c r="T1355" s="79" t="s">
        <v>108</v>
      </c>
      <c r="U1355" s="79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79">
        <v>111</v>
      </c>
      <c r="P1356" s="82">
        <v>29925.66</v>
      </c>
      <c r="Q1356" s="80" t="s">
        <v>100</v>
      </c>
      <c r="R1356" s="80" t="s">
        <v>10</v>
      </c>
      <c r="S1356" s="80" t="s">
        <v>10</v>
      </c>
      <c r="T1356" s="79" t="s">
        <v>123</v>
      </c>
      <c r="U1356" s="79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79">
        <v>112</v>
      </c>
      <c r="P1357" s="82">
        <v>7970.29</v>
      </c>
      <c r="Q1357" s="80" t="s">
        <v>83</v>
      </c>
      <c r="R1357" s="80" t="s">
        <v>10</v>
      </c>
      <c r="S1357" s="80" t="s">
        <v>10</v>
      </c>
      <c r="T1357" s="79" t="s">
        <v>108</v>
      </c>
      <c r="U1357" s="79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79">
        <v>112</v>
      </c>
      <c r="P1358" s="82">
        <v>29925.66</v>
      </c>
      <c r="Q1358" s="80" t="s">
        <v>100</v>
      </c>
      <c r="R1358" s="80" t="s">
        <v>10</v>
      </c>
      <c r="S1358" s="80" t="s">
        <v>10</v>
      </c>
      <c r="T1358" s="79" t="s">
        <v>123</v>
      </c>
      <c r="U1358" s="79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79">
        <v>113</v>
      </c>
      <c r="P1359" s="82">
        <v>7970.29</v>
      </c>
      <c r="Q1359" s="80" t="s">
        <v>83</v>
      </c>
      <c r="R1359" s="80" t="s">
        <v>10</v>
      </c>
      <c r="S1359" s="80" t="s">
        <v>10</v>
      </c>
      <c r="T1359" s="79" t="s">
        <v>108</v>
      </c>
      <c r="U1359" s="79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79">
        <v>113</v>
      </c>
      <c r="P1360" s="82">
        <v>2056.36</v>
      </c>
      <c r="Q1360" s="80" t="s">
        <v>100</v>
      </c>
      <c r="R1360" s="80" t="s">
        <v>10</v>
      </c>
      <c r="S1360" s="80" t="s">
        <v>10</v>
      </c>
      <c r="T1360" s="79" t="s">
        <v>123</v>
      </c>
      <c r="U1360" s="79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79">
        <v>113</v>
      </c>
      <c r="P1361" s="82">
        <v>27869.3</v>
      </c>
      <c r="Q1361" s="80" t="s">
        <v>100</v>
      </c>
      <c r="R1361" s="80" t="s">
        <v>10</v>
      </c>
      <c r="S1361" s="80" t="s">
        <v>82</v>
      </c>
      <c r="T1361" s="79" t="s">
        <v>123</v>
      </c>
      <c r="U1361" s="79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79">
        <v>114</v>
      </c>
      <c r="P1362" s="82">
        <v>7970.29</v>
      </c>
      <c r="Q1362" s="80" t="s">
        <v>83</v>
      </c>
      <c r="R1362" s="80" t="s">
        <v>10</v>
      </c>
      <c r="S1362" s="80" t="s">
        <v>10</v>
      </c>
      <c r="T1362" s="79" t="s">
        <v>108</v>
      </c>
      <c r="U1362" s="79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79">
        <v>114</v>
      </c>
      <c r="P1363" s="82">
        <v>29925.66</v>
      </c>
      <c r="Q1363" s="80" t="s">
        <v>100</v>
      </c>
      <c r="R1363" s="80" t="s">
        <v>10</v>
      </c>
      <c r="S1363" s="80" t="s">
        <v>82</v>
      </c>
      <c r="T1363" s="79" t="s">
        <v>123</v>
      </c>
      <c r="U1363" s="79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79">
        <v>115</v>
      </c>
      <c r="P1364" s="82">
        <v>7970.29</v>
      </c>
      <c r="Q1364" s="80" t="s">
        <v>83</v>
      </c>
      <c r="R1364" s="80" t="s">
        <v>10</v>
      </c>
      <c r="S1364" s="80" t="s">
        <v>10</v>
      </c>
      <c r="T1364" s="79" t="s">
        <v>108</v>
      </c>
      <c r="U1364" s="79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79">
        <v>115</v>
      </c>
      <c r="P1365" s="82">
        <v>29925.66</v>
      </c>
      <c r="Q1365" s="80" t="s">
        <v>100</v>
      </c>
      <c r="R1365" s="80" t="s">
        <v>10</v>
      </c>
      <c r="S1365" s="80" t="s">
        <v>82</v>
      </c>
      <c r="T1365" s="79" t="s">
        <v>123</v>
      </c>
      <c r="U1365" s="79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79">
        <v>116</v>
      </c>
      <c r="P1366" s="82">
        <v>7970.29</v>
      </c>
      <c r="Q1366" s="80" t="s">
        <v>83</v>
      </c>
      <c r="R1366" s="80" t="s">
        <v>10</v>
      </c>
      <c r="S1366" s="80" t="s">
        <v>10</v>
      </c>
      <c r="T1366" s="79" t="s">
        <v>108</v>
      </c>
      <c r="U1366" s="79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79">
        <v>116</v>
      </c>
      <c r="P1367" s="82">
        <v>29925.66</v>
      </c>
      <c r="Q1367" s="80" t="s">
        <v>100</v>
      </c>
      <c r="R1367" s="80" t="s">
        <v>10</v>
      </c>
      <c r="S1367" s="80" t="s">
        <v>82</v>
      </c>
      <c r="T1367" s="79" t="s">
        <v>123</v>
      </c>
      <c r="U1367" s="79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79">
        <v>117</v>
      </c>
      <c r="P1368" s="82">
        <v>7970.29</v>
      </c>
      <c r="Q1368" s="80" t="s">
        <v>83</v>
      </c>
      <c r="R1368" s="80" t="s">
        <v>10</v>
      </c>
      <c r="S1368" s="80" t="s">
        <v>10</v>
      </c>
      <c r="T1368" s="79" t="s">
        <v>108</v>
      </c>
      <c r="U1368" s="79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79">
        <v>117</v>
      </c>
      <c r="P1369" s="82">
        <v>29925.66</v>
      </c>
      <c r="Q1369" s="80" t="s">
        <v>100</v>
      </c>
      <c r="R1369" s="80" t="s">
        <v>10</v>
      </c>
      <c r="S1369" s="80" t="s">
        <v>82</v>
      </c>
      <c r="T1369" s="79" t="s">
        <v>123</v>
      </c>
      <c r="U1369" s="79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79">
        <v>118</v>
      </c>
      <c r="P1370" s="82">
        <v>5146.0600000000004</v>
      </c>
      <c r="Q1370" s="80" t="s">
        <v>83</v>
      </c>
      <c r="R1370" s="80" t="s">
        <v>10</v>
      </c>
      <c r="S1370" s="80" t="s">
        <v>10</v>
      </c>
      <c r="T1370" s="79" t="s">
        <v>108</v>
      </c>
      <c r="U1370" s="79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79">
        <v>118</v>
      </c>
      <c r="P1371" s="82">
        <v>2824.23</v>
      </c>
      <c r="Q1371" s="80" t="s">
        <v>83</v>
      </c>
      <c r="R1371" s="80" t="s">
        <v>10</v>
      </c>
      <c r="S1371" s="80" t="s">
        <v>82</v>
      </c>
      <c r="T1371" s="79" t="s">
        <v>108</v>
      </c>
      <c r="U1371" s="79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79">
        <v>118</v>
      </c>
      <c r="P1372" s="82">
        <v>29925.66</v>
      </c>
      <c r="Q1372" s="80" t="s">
        <v>100</v>
      </c>
      <c r="R1372" s="80" t="s">
        <v>10</v>
      </c>
      <c r="S1372" s="80" t="s">
        <v>82</v>
      </c>
      <c r="T1372" s="79" t="s">
        <v>123</v>
      </c>
      <c r="U1372" s="79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79">
        <v>119</v>
      </c>
      <c r="P1373" s="82">
        <v>7970.29</v>
      </c>
      <c r="Q1373" s="80" t="s">
        <v>83</v>
      </c>
      <c r="R1373" s="80" t="s">
        <v>10</v>
      </c>
      <c r="S1373" s="80" t="s">
        <v>82</v>
      </c>
      <c r="T1373" s="79" t="s">
        <v>108</v>
      </c>
      <c r="U1373" s="79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79">
        <v>119</v>
      </c>
      <c r="P1374" s="82">
        <v>29925.66</v>
      </c>
      <c r="Q1374" s="80" t="s">
        <v>100</v>
      </c>
      <c r="R1374" s="80" t="s">
        <v>10</v>
      </c>
      <c r="S1374" s="80" t="s">
        <v>82</v>
      </c>
      <c r="T1374" s="79" t="s">
        <v>123</v>
      </c>
      <c r="U1374" s="79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79">
        <v>120</v>
      </c>
      <c r="P1375" s="82">
        <v>6605.9</v>
      </c>
      <c r="Q1375" s="80" t="s">
        <v>83</v>
      </c>
      <c r="R1375" s="80" t="s">
        <v>10</v>
      </c>
      <c r="S1375" s="80" t="s">
        <v>82</v>
      </c>
      <c r="T1375" s="79" t="s">
        <v>108</v>
      </c>
      <c r="U1375" s="79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79">
        <v>120</v>
      </c>
      <c r="P1376" s="82">
        <v>1091.49</v>
      </c>
      <c r="Q1376" s="80" t="s">
        <v>83</v>
      </c>
      <c r="R1376" s="80" t="s">
        <v>10</v>
      </c>
      <c r="S1376" s="80" t="s">
        <v>10</v>
      </c>
      <c r="T1376" s="79" t="s">
        <v>132</v>
      </c>
      <c r="U1376" s="79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79">
        <v>120</v>
      </c>
      <c r="P1377" s="83">
        <v>272.87</v>
      </c>
      <c r="Q1377" s="80" t="s">
        <v>83</v>
      </c>
      <c r="R1377" s="80" t="s">
        <v>10</v>
      </c>
      <c r="S1377" s="80" t="s">
        <v>82</v>
      </c>
      <c r="T1377" s="79" t="s">
        <v>132</v>
      </c>
      <c r="U1377" s="79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79">
        <v>120</v>
      </c>
      <c r="P1378" s="82">
        <v>29926.22</v>
      </c>
      <c r="Q1378" s="80" t="s">
        <v>100</v>
      </c>
      <c r="R1378" s="80" t="s">
        <v>10</v>
      </c>
      <c r="S1378" s="80" t="s">
        <v>82</v>
      </c>
      <c r="T1378" s="79" t="s">
        <v>123</v>
      </c>
      <c r="U1378" s="79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3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4" t="s">
        <v>13</v>
      </c>
      <c r="P1383" s="84" t="s">
        <v>14</v>
      </c>
      <c r="Q1383" s="84" t="s">
        <v>3</v>
      </c>
      <c r="R1383" s="84" t="s">
        <v>4</v>
      </c>
      <c r="S1383" s="84" t="s">
        <v>5</v>
      </c>
      <c r="T1383" s="84" t="s">
        <v>15</v>
      </c>
      <c r="U1383" s="84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4">
        <v>1</v>
      </c>
      <c r="P1384" s="77">
        <v>21158.080000000002</v>
      </c>
      <c r="Q1384" s="75" t="s">
        <v>81</v>
      </c>
      <c r="R1384" s="75" t="s">
        <v>10</v>
      </c>
      <c r="S1384" s="75" t="s">
        <v>10</v>
      </c>
      <c r="T1384" s="74" t="s">
        <v>138</v>
      </c>
      <c r="U1384" s="74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79">
        <v>2</v>
      </c>
      <c r="P1385" s="82">
        <v>21612.98</v>
      </c>
      <c r="Q1385" s="80" t="s">
        <v>81</v>
      </c>
      <c r="R1385" s="80" t="s">
        <v>10</v>
      </c>
      <c r="S1385" s="80" t="s">
        <v>10</v>
      </c>
      <c r="T1385" s="79" t="s">
        <v>138</v>
      </c>
      <c r="U1385" s="79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79">
        <v>3</v>
      </c>
      <c r="P1386" s="82">
        <v>22077.66</v>
      </c>
      <c r="Q1386" s="80" t="s">
        <v>81</v>
      </c>
      <c r="R1386" s="80" t="s">
        <v>10</v>
      </c>
      <c r="S1386" s="80" t="s">
        <v>10</v>
      </c>
      <c r="T1386" s="79" t="s">
        <v>138</v>
      </c>
      <c r="U1386" s="79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79">
        <v>4</v>
      </c>
      <c r="P1387" s="82">
        <v>22552.33</v>
      </c>
      <c r="Q1387" s="80" t="s">
        <v>81</v>
      </c>
      <c r="R1387" s="80" t="s">
        <v>10</v>
      </c>
      <c r="S1387" s="80" t="s">
        <v>10</v>
      </c>
      <c r="T1387" s="79" t="s">
        <v>138</v>
      </c>
      <c r="U1387" s="79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79">
        <v>5</v>
      </c>
      <c r="P1388" s="82">
        <v>23037.21</v>
      </c>
      <c r="Q1388" s="80" t="s">
        <v>81</v>
      </c>
      <c r="R1388" s="80" t="s">
        <v>10</v>
      </c>
      <c r="S1388" s="80" t="s">
        <v>10</v>
      </c>
      <c r="T1388" s="79" t="s">
        <v>138</v>
      </c>
      <c r="U1388" s="79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79">
        <v>6</v>
      </c>
      <c r="P1389" s="82">
        <v>23532.51</v>
      </c>
      <c r="Q1389" s="80" t="s">
        <v>81</v>
      </c>
      <c r="R1389" s="80" t="s">
        <v>10</v>
      </c>
      <c r="S1389" s="80" t="s">
        <v>10</v>
      </c>
      <c r="T1389" s="79" t="s">
        <v>138</v>
      </c>
      <c r="U1389" s="79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79">
        <v>7</v>
      </c>
      <c r="P1390" s="82">
        <v>24038.46</v>
      </c>
      <c r="Q1390" s="80" t="s">
        <v>81</v>
      </c>
      <c r="R1390" s="80" t="s">
        <v>10</v>
      </c>
      <c r="S1390" s="80" t="s">
        <v>10</v>
      </c>
      <c r="T1390" s="79" t="s">
        <v>138</v>
      </c>
      <c r="U1390" s="79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79">
        <v>8</v>
      </c>
      <c r="P1391" s="82">
        <v>24555.29</v>
      </c>
      <c r="Q1391" s="80" t="s">
        <v>81</v>
      </c>
      <c r="R1391" s="80" t="s">
        <v>10</v>
      </c>
      <c r="S1391" s="80" t="s">
        <v>10</v>
      </c>
      <c r="T1391" s="79" t="s">
        <v>138</v>
      </c>
      <c r="U1391" s="79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3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4" t="s">
        <v>13</v>
      </c>
      <c r="P1396" s="84" t="s">
        <v>14</v>
      </c>
      <c r="Q1396" s="84" t="s">
        <v>3</v>
      </c>
      <c r="R1396" s="84" t="s">
        <v>4</v>
      </c>
      <c r="S1396" s="84" t="s">
        <v>5</v>
      </c>
      <c r="T1396" s="84" t="s">
        <v>15</v>
      </c>
      <c r="U1396" s="84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4" t="s">
        <v>101</v>
      </c>
      <c r="P1397" s="77">
        <v>1000</v>
      </c>
      <c r="Q1397" s="75" t="s">
        <v>83</v>
      </c>
      <c r="R1397" s="75" t="s">
        <v>10</v>
      </c>
      <c r="S1397" s="75" t="s">
        <v>10</v>
      </c>
      <c r="T1397" s="74" t="s">
        <v>140</v>
      </c>
      <c r="U1397" s="74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79">
        <v>1</v>
      </c>
      <c r="P1398" s="82">
        <v>8208.0300000000007</v>
      </c>
      <c r="Q1398" s="80" t="s">
        <v>83</v>
      </c>
      <c r="R1398" s="80" t="s">
        <v>10</v>
      </c>
      <c r="S1398" s="80" t="s">
        <v>10</v>
      </c>
      <c r="T1398" s="79" t="s">
        <v>140</v>
      </c>
      <c r="U1398" s="79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79">
        <v>2</v>
      </c>
      <c r="P1399" s="82">
        <v>8208.0300000000007</v>
      </c>
      <c r="Q1399" s="80" t="s">
        <v>83</v>
      </c>
      <c r="R1399" s="80" t="s">
        <v>10</v>
      </c>
      <c r="S1399" s="80" t="s">
        <v>10</v>
      </c>
      <c r="T1399" s="79" t="s">
        <v>140</v>
      </c>
      <c r="U1399" s="79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79">
        <v>3</v>
      </c>
      <c r="P1400" s="82">
        <v>8208.0300000000007</v>
      </c>
      <c r="Q1400" s="80" t="s">
        <v>83</v>
      </c>
      <c r="R1400" s="80" t="s">
        <v>10</v>
      </c>
      <c r="S1400" s="80" t="s">
        <v>10</v>
      </c>
      <c r="T1400" s="79" t="s">
        <v>140</v>
      </c>
      <c r="U1400" s="79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79">
        <v>4</v>
      </c>
      <c r="P1401" s="82">
        <v>8208.0300000000007</v>
      </c>
      <c r="Q1401" s="80" t="s">
        <v>83</v>
      </c>
      <c r="R1401" s="80" t="s">
        <v>10</v>
      </c>
      <c r="S1401" s="80" t="s">
        <v>10</v>
      </c>
      <c r="T1401" s="79" t="s">
        <v>140</v>
      </c>
      <c r="U1401" s="79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79">
        <v>5</v>
      </c>
      <c r="P1402" s="82">
        <v>8208.0300000000007</v>
      </c>
      <c r="Q1402" s="80" t="s">
        <v>83</v>
      </c>
      <c r="R1402" s="80" t="s">
        <v>10</v>
      </c>
      <c r="S1402" s="80" t="s">
        <v>10</v>
      </c>
      <c r="T1402" s="79" t="s">
        <v>140</v>
      </c>
      <c r="U1402" s="79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79">
        <v>6</v>
      </c>
      <c r="P1403" s="82">
        <v>8208.0300000000007</v>
      </c>
      <c r="Q1403" s="80" t="s">
        <v>83</v>
      </c>
      <c r="R1403" s="80" t="s">
        <v>10</v>
      </c>
      <c r="S1403" s="80" t="s">
        <v>10</v>
      </c>
      <c r="T1403" s="79" t="s">
        <v>140</v>
      </c>
      <c r="U1403" s="79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79">
        <v>7</v>
      </c>
      <c r="P1404" s="82">
        <v>8208.0300000000007</v>
      </c>
      <c r="Q1404" s="80" t="s">
        <v>83</v>
      </c>
      <c r="R1404" s="80" t="s">
        <v>10</v>
      </c>
      <c r="S1404" s="80" t="s">
        <v>10</v>
      </c>
      <c r="T1404" s="79" t="s">
        <v>140</v>
      </c>
      <c r="U1404" s="79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79">
        <v>8</v>
      </c>
      <c r="P1405" s="82">
        <v>8208.0300000000007</v>
      </c>
      <c r="Q1405" s="80" t="s">
        <v>83</v>
      </c>
      <c r="R1405" s="80" t="s">
        <v>10</v>
      </c>
      <c r="S1405" s="80" t="s">
        <v>10</v>
      </c>
      <c r="T1405" s="79" t="s">
        <v>140</v>
      </c>
      <c r="U1405" s="79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79">
        <v>9</v>
      </c>
      <c r="P1406" s="82">
        <v>8208.0300000000007</v>
      </c>
      <c r="Q1406" s="80" t="s">
        <v>83</v>
      </c>
      <c r="R1406" s="80" t="s">
        <v>10</v>
      </c>
      <c r="S1406" s="80" t="s">
        <v>10</v>
      </c>
      <c r="T1406" s="79" t="s">
        <v>140</v>
      </c>
      <c r="U1406" s="79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79">
        <v>10</v>
      </c>
      <c r="P1407" s="82">
        <v>8208.0300000000007</v>
      </c>
      <c r="Q1407" s="80" t="s">
        <v>83</v>
      </c>
      <c r="R1407" s="80" t="s">
        <v>10</v>
      </c>
      <c r="S1407" s="80" t="s">
        <v>10</v>
      </c>
      <c r="T1407" s="79" t="s">
        <v>140</v>
      </c>
      <c r="U1407" s="79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79">
        <v>11</v>
      </c>
      <c r="P1408" s="82">
        <v>8208.0300000000007</v>
      </c>
      <c r="Q1408" s="80" t="s">
        <v>83</v>
      </c>
      <c r="R1408" s="80" t="s">
        <v>10</v>
      </c>
      <c r="S1408" s="80" t="s">
        <v>10</v>
      </c>
      <c r="T1408" s="79" t="s">
        <v>140</v>
      </c>
      <c r="U1408" s="79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79">
        <v>12</v>
      </c>
      <c r="P1409" s="82">
        <v>8125.15</v>
      </c>
      <c r="Q1409" s="80" t="s">
        <v>83</v>
      </c>
      <c r="R1409" s="80" t="s">
        <v>10</v>
      </c>
      <c r="S1409" s="80" t="s">
        <v>10</v>
      </c>
      <c r="T1409" s="79" t="s">
        <v>140</v>
      </c>
      <c r="U1409" s="79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79">
        <v>12</v>
      </c>
      <c r="P1410" s="83">
        <v>82.84</v>
      </c>
      <c r="Q1410" s="80" t="s">
        <v>83</v>
      </c>
      <c r="R1410" s="80" t="s">
        <v>10</v>
      </c>
      <c r="S1410" s="80" t="s">
        <v>82</v>
      </c>
      <c r="T1410" s="79" t="s">
        <v>140</v>
      </c>
      <c r="U1410" s="79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3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4" t="s">
        <v>13</v>
      </c>
      <c r="P1415" s="84" t="s">
        <v>14</v>
      </c>
      <c r="Q1415" s="84" t="s">
        <v>3</v>
      </c>
      <c r="R1415" s="84" t="s">
        <v>4</v>
      </c>
      <c r="S1415" s="84" t="s">
        <v>5</v>
      </c>
      <c r="T1415" s="84" t="s">
        <v>15</v>
      </c>
      <c r="U1415" s="84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4" t="s">
        <v>101</v>
      </c>
      <c r="P1416" s="78">
        <v>45.62</v>
      </c>
      <c r="Q1416" s="75" t="s">
        <v>83</v>
      </c>
      <c r="R1416" s="75" t="s">
        <v>10</v>
      </c>
      <c r="S1416" s="75" t="s">
        <v>10</v>
      </c>
      <c r="T1416" s="74" t="s">
        <v>115</v>
      </c>
      <c r="U1416" s="74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79" t="s">
        <v>101</v>
      </c>
      <c r="P1417" s="82">
        <v>1399.37</v>
      </c>
      <c r="Q1417" s="80" t="s">
        <v>100</v>
      </c>
      <c r="R1417" s="80" t="s">
        <v>10</v>
      </c>
      <c r="S1417" s="80" t="s">
        <v>10</v>
      </c>
      <c r="T1417" s="79" t="s">
        <v>121</v>
      </c>
      <c r="U1417" s="79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79">
        <v>1</v>
      </c>
      <c r="P1418" s="83">
        <v>376.33</v>
      </c>
      <c r="Q1418" s="80" t="s">
        <v>83</v>
      </c>
      <c r="R1418" s="80" t="s">
        <v>10</v>
      </c>
      <c r="S1418" s="80" t="s">
        <v>10</v>
      </c>
      <c r="T1418" s="79" t="s">
        <v>115</v>
      </c>
      <c r="U1418" s="79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79">
        <v>1</v>
      </c>
      <c r="P1419" s="82">
        <v>11544.84</v>
      </c>
      <c r="Q1419" s="80" t="s">
        <v>100</v>
      </c>
      <c r="R1419" s="80" t="s">
        <v>10</v>
      </c>
      <c r="S1419" s="80" t="s">
        <v>10</v>
      </c>
      <c r="T1419" s="79" t="s">
        <v>121</v>
      </c>
      <c r="U1419" s="79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79">
        <v>2</v>
      </c>
      <c r="P1420" s="83">
        <v>376.33</v>
      </c>
      <c r="Q1420" s="80" t="s">
        <v>83</v>
      </c>
      <c r="R1420" s="80" t="s">
        <v>10</v>
      </c>
      <c r="S1420" s="80" t="s">
        <v>10</v>
      </c>
      <c r="T1420" s="79" t="s">
        <v>115</v>
      </c>
      <c r="U1420" s="79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79">
        <v>2</v>
      </c>
      <c r="P1421" s="82">
        <v>11544.84</v>
      </c>
      <c r="Q1421" s="80" t="s">
        <v>100</v>
      </c>
      <c r="R1421" s="80" t="s">
        <v>10</v>
      </c>
      <c r="S1421" s="80" t="s">
        <v>10</v>
      </c>
      <c r="T1421" s="79" t="s">
        <v>121</v>
      </c>
      <c r="U1421" s="79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79">
        <v>3</v>
      </c>
      <c r="P1422" s="83">
        <v>376.33</v>
      </c>
      <c r="Q1422" s="80" t="s">
        <v>83</v>
      </c>
      <c r="R1422" s="80" t="s">
        <v>10</v>
      </c>
      <c r="S1422" s="80" t="s">
        <v>10</v>
      </c>
      <c r="T1422" s="79" t="s">
        <v>115</v>
      </c>
      <c r="U1422" s="79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79">
        <v>3</v>
      </c>
      <c r="P1423" s="82">
        <v>11544.84</v>
      </c>
      <c r="Q1423" s="80" t="s">
        <v>100</v>
      </c>
      <c r="R1423" s="80" t="s">
        <v>10</v>
      </c>
      <c r="S1423" s="80" t="s">
        <v>10</v>
      </c>
      <c r="T1423" s="79" t="s">
        <v>121</v>
      </c>
      <c r="U1423" s="79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79">
        <v>4</v>
      </c>
      <c r="P1424" s="83">
        <v>376.33</v>
      </c>
      <c r="Q1424" s="80" t="s">
        <v>83</v>
      </c>
      <c r="R1424" s="80" t="s">
        <v>10</v>
      </c>
      <c r="S1424" s="80" t="s">
        <v>10</v>
      </c>
      <c r="T1424" s="79" t="s">
        <v>115</v>
      </c>
      <c r="U1424" s="79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79">
        <v>4</v>
      </c>
      <c r="P1425" s="82">
        <v>11544.84</v>
      </c>
      <c r="Q1425" s="80" t="s">
        <v>100</v>
      </c>
      <c r="R1425" s="80" t="s">
        <v>10</v>
      </c>
      <c r="S1425" s="80" t="s">
        <v>10</v>
      </c>
      <c r="T1425" s="79" t="s">
        <v>121</v>
      </c>
      <c r="U1425" s="79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79">
        <v>5</v>
      </c>
      <c r="P1426" s="83">
        <v>376.33</v>
      </c>
      <c r="Q1426" s="80" t="s">
        <v>83</v>
      </c>
      <c r="R1426" s="80" t="s">
        <v>10</v>
      </c>
      <c r="S1426" s="80" t="s">
        <v>10</v>
      </c>
      <c r="T1426" s="79" t="s">
        <v>115</v>
      </c>
      <c r="U1426" s="79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79">
        <v>5</v>
      </c>
      <c r="P1427" s="82">
        <v>11544.84</v>
      </c>
      <c r="Q1427" s="80" t="s">
        <v>100</v>
      </c>
      <c r="R1427" s="80" t="s">
        <v>10</v>
      </c>
      <c r="S1427" s="80" t="s">
        <v>10</v>
      </c>
      <c r="T1427" s="79" t="s">
        <v>121</v>
      </c>
      <c r="U1427" s="79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79">
        <v>6</v>
      </c>
      <c r="P1428" s="83">
        <v>376.33</v>
      </c>
      <c r="Q1428" s="80" t="s">
        <v>83</v>
      </c>
      <c r="R1428" s="80" t="s">
        <v>10</v>
      </c>
      <c r="S1428" s="80" t="s">
        <v>10</v>
      </c>
      <c r="T1428" s="79" t="s">
        <v>115</v>
      </c>
      <c r="U1428" s="79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79">
        <v>6</v>
      </c>
      <c r="P1429" s="82">
        <v>11544.84</v>
      </c>
      <c r="Q1429" s="80" t="s">
        <v>100</v>
      </c>
      <c r="R1429" s="80" t="s">
        <v>10</v>
      </c>
      <c r="S1429" s="80" t="s">
        <v>10</v>
      </c>
      <c r="T1429" s="79" t="s">
        <v>121</v>
      </c>
      <c r="U1429" s="79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79">
        <v>7</v>
      </c>
      <c r="P1430" s="83">
        <v>376.33</v>
      </c>
      <c r="Q1430" s="80" t="s">
        <v>83</v>
      </c>
      <c r="R1430" s="80" t="s">
        <v>10</v>
      </c>
      <c r="S1430" s="80" t="s">
        <v>10</v>
      </c>
      <c r="T1430" s="79" t="s">
        <v>115</v>
      </c>
      <c r="U1430" s="79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79">
        <v>7</v>
      </c>
      <c r="P1431" s="82">
        <v>11544.84</v>
      </c>
      <c r="Q1431" s="80" t="s">
        <v>100</v>
      </c>
      <c r="R1431" s="80" t="s">
        <v>10</v>
      </c>
      <c r="S1431" s="80" t="s">
        <v>10</v>
      </c>
      <c r="T1431" s="79" t="s">
        <v>121</v>
      </c>
      <c r="U1431" s="79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79">
        <v>8</v>
      </c>
      <c r="P1432" s="83">
        <v>361.11</v>
      </c>
      <c r="Q1432" s="80" t="s">
        <v>83</v>
      </c>
      <c r="R1432" s="80" t="s">
        <v>10</v>
      </c>
      <c r="S1432" s="80" t="s">
        <v>10</v>
      </c>
      <c r="T1432" s="79" t="s">
        <v>115</v>
      </c>
      <c r="U1432" s="79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79">
        <v>8</v>
      </c>
      <c r="P1433" s="83">
        <v>15.22</v>
      </c>
      <c r="Q1433" s="80" t="s">
        <v>83</v>
      </c>
      <c r="R1433" s="80" t="s">
        <v>10</v>
      </c>
      <c r="S1433" s="80" t="s">
        <v>82</v>
      </c>
      <c r="T1433" s="79" t="s">
        <v>115</v>
      </c>
      <c r="U1433" s="79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79">
        <v>8</v>
      </c>
      <c r="P1434" s="82">
        <v>11544.84</v>
      </c>
      <c r="Q1434" s="80" t="s">
        <v>100</v>
      </c>
      <c r="R1434" s="80" t="s">
        <v>10</v>
      </c>
      <c r="S1434" s="80" t="s">
        <v>10</v>
      </c>
      <c r="T1434" s="79" t="s">
        <v>121</v>
      </c>
      <c r="U1434" s="79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79">
        <v>9</v>
      </c>
      <c r="P1435" s="83">
        <v>376.33</v>
      </c>
      <c r="Q1435" s="80" t="s">
        <v>83</v>
      </c>
      <c r="R1435" s="80" t="s">
        <v>10</v>
      </c>
      <c r="S1435" s="80" t="s">
        <v>82</v>
      </c>
      <c r="T1435" s="79" t="s">
        <v>115</v>
      </c>
      <c r="U1435" s="79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79">
        <v>9</v>
      </c>
      <c r="P1436" s="82">
        <v>11544.84</v>
      </c>
      <c r="Q1436" s="80" t="s">
        <v>100</v>
      </c>
      <c r="R1436" s="80" t="s">
        <v>10</v>
      </c>
      <c r="S1436" s="80" t="s">
        <v>10</v>
      </c>
      <c r="T1436" s="79" t="s">
        <v>121</v>
      </c>
      <c r="U1436" s="79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79">
        <v>10</v>
      </c>
      <c r="P1437" s="83">
        <v>376.33</v>
      </c>
      <c r="Q1437" s="80" t="s">
        <v>83</v>
      </c>
      <c r="R1437" s="80" t="s">
        <v>10</v>
      </c>
      <c r="S1437" s="80" t="s">
        <v>82</v>
      </c>
      <c r="T1437" s="79" t="s">
        <v>115</v>
      </c>
      <c r="U1437" s="79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79">
        <v>10</v>
      </c>
      <c r="P1438" s="82">
        <v>6647.05</v>
      </c>
      <c r="Q1438" s="80" t="s">
        <v>100</v>
      </c>
      <c r="R1438" s="80" t="s">
        <v>10</v>
      </c>
      <c r="S1438" s="80" t="s">
        <v>10</v>
      </c>
      <c r="T1438" s="79" t="s">
        <v>121</v>
      </c>
      <c r="U1438" s="79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79">
        <v>10</v>
      </c>
      <c r="P1439" s="82">
        <v>4897.79</v>
      </c>
      <c r="Q1439" s="80" t="s">
        <v>100</v>
      </c>
      <c r="R1439" s="80" t="s">
        <v>10</v>
      </c>
      <c r="S1439" s="80" t="s">
        <v>82</v>
      </c>
      <c r="T1439" s="79" t="s">
        <v>121</v>
      </c>
      <c r="U1439" s="79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79">
        <v>11</v>
      </c>
      <c r="P1440" s="83">
        <v>376.33</v>
      </c>
      <c r="Q1440" s="80" t="s">
        <v>83</v>
      </c>
      <c r="R1440" s="80" t="s">
        <v>10</v>
      </c>
      <c r="S1440" s="80" t="s">
        <v>82</v>
      </c>
      <c r="T1440" s="79" t="s">
        <v>115</v>
      </c>
      <c r="U1440" s="79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79">
        <v>11</v>
      </c>
      <c r="P1441" s="82">
        <v>11544.84</v>
      </c>
      <c r="Q1441" s="80" t="s">
        <v>100</v>
      </c>
      <c r="R1441" s="80" t="s">
        <v>10</v>
      </c>
      <c r="S1441" s="80" t="s">
        <v>82</v>
      </c>
      <c r="T1441" s="79" t="s">
        <v>121</v>
      </c>
      <c r="U1441" s="79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79">
        <v>12</v>
      </c>
      <c r="P1442" s="83">
        <v>376.31</v>
      </c>
      <c r="Q1442" s="80" t="s">
        <v>83</v>
      </c>
      <c r="R1442" s="80" t="s">
        <v>10</v>
      </c>
      <c r="S1442" s="80" t="s">
        <v>82</v>
      </c>
      <c r="T1442" s="79" t="s">
        <v>115</v>
      </c>
      <c r="U1442" s="79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79">
        <v>12</v>
      </c>
      <c r="P1443" s="82">
        <v>11544.87</v>
      </c>
      <c r="Q1443" s="80" t="s">
        <v>100</v>
      </c>
      <c r="R1443" s="80" t="s">
        <v>10</v>
      </c>
      <c r="S1443" s="80" t="s">
        <v>82</v>
      </c>
      <c r="T1443" s="79" t="s">
        <v>121</v>
      </c>
      <c r="U1443" s="79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3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4" t="s">
        <v>13</v>
      </c>
      <c r="P1449" s="84" t="s">
        <v>14</v>
      </c>
      <c r="Q1449" s="84" t="s">
        <v>3</v>
      </c>
      <c r="R1449" s="84" t="s">
        <v>4</v>
      </c>
      <c r="S1449" s="84" t="s">
        <v>5</v>
      </c>
      <c r="T1449" s="84" t="s">
        <v>15</v>
      </c>
      <c r="U1449" s="84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4" t="s">
        <v>101</v>
      </c>
      <c r="P1450" s="77">
        <v>1000</v>
      </c>
      <c r="Q1450" s="75" t="s">
        <v>83</v>
      </c>
      <c r="R1450" s="75" t="s">
        <v>10</v>
      </c>
      <c r="S1450" s="75" t="s">
        <v>10</v>
      </c>
      <c r="T1450" s="74" t="s">
        <v>143</v>
      </c>
      <c r="U1450" s="74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79">
        <v>1</v>
      </c>
      <c r="P1451" s="82">
        <v>23664.1</v>
      </c>
      <c r="Q1451" s="80" t="s">
        <v>83</v>
      </c>
      <c r="R1451" s="80" t="s">
        <v>10</v>
      </c>
      <c r="S1451" s="80" t="s">
        <v>10</v>
      </c>
      <c r="T1451" s="79" t="s">
        <v>143</v>
      </c>
      <c r="U1451" s="79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79">
        <v>2</v>
      </c>
      <c r="P1452" s="82">
        <v>23330.76</v>
      </c>
      <c r="Q1452" s="80" t="s">
        <v>83</v>
      </c>
      <c r="R1452" s="80" t="s">
        <v>10</v>
      </c>
      <c r="S1452" s="80" t="s">
        <v>10</v>
      </c>
      <c r="T1452" s="79" t="s">
        <v>143</v>
      </c>
      <c r="U1452" s="79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79">
        <v>2</v>
      </c>
      <c r="P1453" s="83">
        <v>333.34</v>
      </c>
      <c r="Q1453" s="80" t="s">
        <v>83</v>
      </c>
      <c r="R1453" s="80" t="s">
        <v>10</v>
      </c>
      <c r="S1453" s="80" t="s">
        <v>82</v>
      </c>
      <c r="T1453" s="79" t="s">
        <v>143</v>
      </c>
      <c r="U1453" s="79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79">
        <v>3</v>
      </c>
      <c r="P1454" s="82">
        <v>23664.09</v>
      </c>
      <c r="Q1454" s="80" t="s">
        <v>83</v>
      </c>
      <c r="R1454" s="80" t="s">
        <v>10</v>
      </c>
      <c r="S1454" s="80" t="s">
        <v>82</v>
      </c>
      <c r="T1454" s="79" t="s">
        <v>143</v>
      </c>
      <c r="U1454" s="79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3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4" t="s">
        <v>13</v>
      </c>
      <c r="P1459" s="84" t="s">
        <v>14</v>
      </c>
      <c r="Q1459" s="84" t="s">
        <v>3</v>
      </c>
      <c r="R1459" s="84" t="s">
        <v>4</v>
      </c>
      <c r="S1459" s="84" t="s">
        <v>5</v>
      </c>
      <c r="T1459" s="84" t="s">
        <v>15</v>
      </c>
      <c r="U1459" s="84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4">
        <v>1</v>
      </c>
      <c r="P1460" s="77">
        <v>236488.4</v>
      </c>
      <c r="Q1460" s="75" t="s">
        <v>83</v>
      </c>
      <c r="R1460" s="75" t="s">
        <v>10</v>
      </c>
      <c r="S1460" s="75" t="s">
        <v>10</v>
      </c>
      <c r="T1460" s="74" t="s">
        <v>145</v>
      </c>
      <c r="U1460" s="74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79">
        <v>2</v>
      </c>
      <c r="P1461" s="82">
        <v>242849.94</v>
      </c>
      <c r="Q1461" s="80" t="s">
        <v>83</v>
      </c>
      <c r="R1461" s="80" t="s">
        <v>10</v>
      </c>
      <c r="S1461" s="80" t="s">
        <v>10</v>
      </c>
      <c r="T1461" s="79" t="s">
        <v>145</v>
      </c>
      <c r="U1461" s="79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79">
        <v>3</v>
      </c>
      <c r="P1462" s="82">
        <v>249382.6</v>
      </c>
      <c r="Q1462" s="80" t="s">
        <v>83</v>
      </c>
      <c r="R1462" s="80" t="s">
        <v>10</v>
      </c>
      <c r="S1462" s="80" t="s">
        <v>10</v>
      </c>
      <c r="T1462" s="79" t="s">
        <v>145</v>
      </c>
      <c r="U1462" s="79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79">
        <v>4</v>
      </c>
      <c r="P1463" s="82">
        <v>256090.99</v>
      </c>
      <c r="Q1463" s="80" t="s">
        <v>83</v>
      </c>
      <c r="R1463" s="80" t="s">
        <v>10</v>
      </c>
      <c r="S1463" s="80" t="s">
        <v>10</v>
      </c>
      <c r="T1463" s="79" t="s">
        <v>145</v>
      </c>
      <c r="U1463" s="79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79">
        <v>5</v>
      </c>
      <c r="P1464" s="82">
        <v>262979.84000000003</v>
      </c>
      <c r="Q1464" s="80" t="s">
        <v>83</v>
      </c>
      <c r="R1464" s="80" t="s">
        <v>10</v>
      </c>
      <c r="S1464" s="80" t="s">
        <v>10</v>
      </c>
      <c r="T1464" s="79" t="s">
        <v>145</v>
      </c>
      <c r="U1464" s="79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79">
        <v>6</v>
      </c>
      <c r="P1465" s="82">
        <v>270054</v>
      </c>
      <c r="Q1465" s="80" t="s">
        <v>83</v>
      </c>
      <c r="R1465" s="80" t="s">
        <v>10</v>
      </c>
      <c r="S1465" s="80" t="s">
        <v>10</v>
      </c>
      <c r="T1465" s="79" t="s">
        <v>145</v>
      </c>
      <c r="U1465" s="79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79">
        <v>7</v>
      </c>
      <c r="P1466" s="82">
        <v>277318.45</v>
      </c>
      <c r="Q1466" s="80" t="s">
        <v>83</v>
      </c>
      <c r="R1466" s="80" t="s">
        <v>10</v>
      </c>
      <c r="S1466" s="80" t="s">
        <v>10</v>
      </c>
      <c r="T1466" s="79" t="s">
        <v>145</v>
      </c>
      <c r="U1466" s="79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79">
        <v>8</v>
      </c>
      <c r="P1467" s="82">
        <v>284778.31</v>
      </c>
      <c r="Q1467" s="80" t="s">
        <v>83</v>
      </c>
      <c r="R1467" s="80" t="s">
        <v>10</v>
      </c>
      <c r="S1467" s="80" t="s">
        <v>10</v>
      </c>
      <c r="T1467" s="79" t="s">
        <v>145</v>
      </c>
      <c r="U1467" s="79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8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5" t="s">
        <v>13</v>
      </c>
      <c r="P1469" s="145" t="s">
        <v>14</v>
      </c>
      <c r="Q1469" s="145" t="s">
        <v>3</v>
      </c>
      <c r="R1469" s="145" t="s">
        <v>4</v>
      </c>
      <c r="S1469" s="145" t="s">
        <v>5</v>
      </c>
      <c r="T1469" s="145" t="s">
        <v>15</v>
      </c>
      <c r="U1469" s="145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2" t="s">
        <v>101</v>
      </c>
      <c r="P1470" s="144">
        <v>1735.1</v>
      </c>
      <c r="Q1470" s="143" t="s">
        <v>81</v>
      </c>
      <c r="R1470" s="143" t="s">
        <v>10</v>
      </c>
      <c r="S1470" s="143" t="s">
        <v>10</v>
      </c>
      <c r="T1470" s="142" t="s">
        <v>148</v>
      </c>
      <c r="U1470" s="142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6">
        <v>1</v>
      </c>
      <c r="P1471" s="148">
        <v>21471.85</v>
      </c>
      <c r="Q1471" s="147" t="s">
        <v>81</v>
      </c>
      <c r="R1471" s="147" t="s">
        <v>10</v>
      </c>
      <c r="S1471" s="147" t="s">
        <v>10</v>
      </c>
      <c r="T1471" s="146" t="s">
        <v>148</v>
      </c>
      <c r="U1471" s="146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6">
        <v>2</v>
      </c>
      <c r="P1472" s="148">
        <v>21471.85</v>
      </c>
      <c r="Q1472" s="147" t="s">
        <v>81</v>
      </c>
      <c r="R1472" s="147" t="s">
        <v>10</v>
      </c>
      <c r="S1472" s="147" t="s">
        <v>10</v>
      </c>
      <c r="T1472" s="146" t="s">
        <v>148</v>
      </c>
      <c r="U1472" s="146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6">
        <v>3</v>
      </c>
      <c r="P1473" s="148">
        <v>21471.85</v>
      </c>
      <c r="Q1473" s="147" t="s">
        <v>81</v>
      </c>
      <c r="R1473" s="147" t="s">
        <v>10</v>
      </c>
      <c r="S1473" s="147" t="s">
        <v>10</v>
      </c>
      <c r="T1473" s="146" t="s">
        <v>148</v>
      </c>
      <c r="U1473" s="146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6">
        <v>4</v>
      </c>
      <c r="P1474" s="148">
        <v>21471.85</v>
      </c>
      <c r="Q1474" s="147" t="s">
        <v>81</v>
      </c>
      <c r="R1474" s="147" t="s">
        <v>10</v>
      </c>
      <c r="S1474" s="147" t="s">
        <v>10</v>
      </c>
      <c r="T1474" s="146" t="s">
        <v>148</v>
      </c>
      <c r="U1474" s="146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6">
        <v>5</v>
      </c>
      <c r="P1475" s="148">
        <v>21471.85</v>
      </c>
      <c r="Q1475" s="147" t="s">
        <v>81</v>
      </c>
      <c r="R1475" s="147" t="s">
        <v>10</v>
      </c>
      <c r="S1475" s="147" t="s">
        <v>10</v>
      </c>
      <c r="T1475" s="146" t="s">
        <v>148</v>
      </c>
      <c r="U1475" s="146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6">
        <v>6</v>
      </c>
      <c r="P1476" s="148">
        <v>21471.85</v>
      </c>
      <c r="Q1476" s="147" t="s">
        <v>81</v>
      </c>
      <c r="R1476" s="147" t="s">
        <v>10</v>
      </c>
      <c r="S1476" s="147" t="s">
        <v>10</v>
      </c>
      <c r="T1476" s="146" t="s">
        <v>148</v>
      </c>
      <c r="U1476" s="146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6">
        <v>7</v>
      </c>
      <c r="P1477" s="148">
        <v>21471.85</v>
      </c>
      <c r="Q1477" s="147" t="s">
        <v>81</v>
      </c>
      <c r="R1477" s="147" t="s">
        <v>10</v>
      </c>
      <c r="S1477" s="147" t="s">
        <v>10</v>
      </c>
      <c r="T1477" s="146" t="s">
        <v>148</v>
      </c>
      <c r="U1477" s="146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6">
        <v>8</v>
      </c>
      <c r="P1478" s="148">
        <v>21471.83</v>
      </c>
      <c r="Q1478" s="147" t="s">
        <v>81</v>
      </c>
      <c r="R1478" s="147" t="s">
        <v>10</v>
      </c>
      <c r="S1478" s="147" t="s">
        <v>10</v>
      </c>
      <c r="T1478" s="146" t="s">
        <v>148</v>
      </c>
      <c r="U1478" s="146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0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4" t="s">
        <v>13</v>
      </c>
      <c r="P1481" s="84" t="s">
        <v>14</v>
      </c>
      <c r="Q1481" s="84" t="s">
        <v>3</v>
      </c>
      <c r="R1481" s="84" t="s">
        <v>4</v>
      </c>
      <c r="S1481" s="84" t="s">
        <v>5</v>
      </c>
      <c r="T1481" s="84" t="s">
        <v>15</v>
      </c>
      <c r="U1481" s="84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4" t="s">
        <v>153</v>
      </c>
      <c r="P1482" s="78">
        <v>25.1</v>
      </c>
      <c r="Q1482" s="75" t="s">
        <v>81</v>
      </c>
      <c r="R1482" s="75" t="s">
        <v>10</v>
      </c>
      <c r="S1482" s="75" t="s">
        <v>82</v>
      </c>
      <c r="T1482" s="74" t="s">
        <v>88</v>
      </c>
      <c r="U1482" s="74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79" t="s">
        <v>153</v>
      </c>
      <c r="P1483" s="83">
        <v>250.99</v>
      </c>
      <c r="Q1483" s="80" t="s">
        <v>81</v>
      </c>
      <c r="R1483" s="80" t="s">
        <v>10</v>
      </c>
      <c r="S1483" s="80" t="s">
        <v>10</v>
      </c>
      <c r="T1483" s="79" t="s">
        <v>88</v>
      </c>
      <c r="U1483" s="79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79" t="s">
        <v>153</v>
      </c>
      <c r="P1484" s="83">
        <v>596.27</v>
      </c>
      <c r="Q1484" s="80" t="s">
        <v>86</v>
      </c>
      <c r="R1484" s="80" t="s">
        <v>10</v>
      </c>
      <c r="S1484" s="80" t="s">
        <v>10</v>
      </c>
      <c r="T1484" s="79" t="s">
        <v>93</v>
      </c>
      <c r="U1484" s="79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79" t="s">
        <v>153</v>
      </c>
      <c r="P1485" s="83">
        <v>59.63</v>
      </c>
      <c r="Q1485" s="80" t="s">
        <v>86</v>
      </c>
      <c r="R1485" s="80" t="s">
        <v>10</v>
      </c>
      <c r="S1485" s="80" t="s">
        <v>82</v>
      </c>
      <c r="T1485" s="79" t="s">
        <v>93</v>
      </c>
      <c r="U1485" s="79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79" t="s">
        <v>153</v>
      </c>
      <c r="P1486" s="82">
        <v>9026.18</v>
      </c>
      <c r="Q1486" s="80" t="s">
        <v>11</v>
      </c>
      <c r="R1486" s="80" t="s">
        <v>10</v>
      </c>
      <c r="S1486" s="80" t="s">
        <v>10</v>
      </c>
      <c r="T1486" s="79" t="s">
        <v>95</v>
      </c>
      <c r="U1486" s="79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79" t="s">
        <v>153</v>
      </c>
      <c r="P1487" s="83">
        <v>902.62</v>
      </c>
      <c r="Q1487" s="80" t="s">
        <v>11</v>
      </c>
      <c r="R1487" s="80" t="s">
        <v>10</v>
      </c>
      <c r="S1487" s="80" t="s">
        <v>82</v>
      </c>
      <c r="T1487" s="79" t="s">
        <v>95</v>
      </c>
      <c r="U1487" s="79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79" t="s">
        <v>153</v>
      </c>
      <c r="P1488" s="82">
        <v>8942.61</v>
      </c>
      <c r="Q1488" s="80" t="s">
        <v>86</v>
      </c>
      <c r="R1488" s="80" t="s">
        <v>10</v>
      </c>
      <c r="S1488" s="80" t="s">
        <v>10</v>
      </c>
      <c r="T1488" s="79" t="s">
        <v>96</v>
      </c>
      <c r="U1488" s="79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79" t="s">
        <v>153</v>
      </c>
      <c r="P1489" s="82">
        <v>7895.81</v>
      </c>
      <c r="Q1489" s="80" t="s">
        <v>11</v>
      </c>
      <c r="R1489" s="80" t="s">
        <v>10</v>
      </c>
      <c r="S1489" s="80" t="s">
        <v>10</v>
      </c>
      <c r="T1489" s="79" t="s">
        <v>96</v>
      </c>
      <c r="U1489" s="79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79" t="s">
        <v>153</v>
      </c>
      <c r="P1490" s="83">
        <v>789.58</v>
      </c>
      <c r="Q1490" s="80" t="s">
        <v>11</v>
      </c>
      <c r="R1490" s="80" t="s">
        <v>10</v>
      </c>
      <c r="S1490" s="80" t="s">
        <v>82</v>
      </c>
      <c r="T1490" s="79" t="s">
        <v>96</v>
      </c>
      <c r="U1490" s="79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79" t="s">
        <v>153</v>
      </c>
      <c r="P1491" s="83">
        <v>894.26</v>
      </c>
      <c r="Q1491" s="80" t="s">
        <v>86</v>
      </c>
      <c r="R1491" s="80" t="s">
        <v>10</v>
      </c>
      <c r="S1491" s="80" t="s">
        <v>82</v>
      </c>
      <c r="T1491" s="79" t="s">
        <v>96</v>
      </c>
      <c r="U1491" s="79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79" t="s">
        <v>153</v>
      </c>
      <c r="P1492" s="82">
        <v>15463.11</v>
      </c>
      <c r="Q1492" s="80" t="s">
        <v>100</v>
      </c>
      <c r="R1492" s="80" t="s">
        <v>10</v>
      </c>
      <c r="S1492" s="80" t="s">
        <v>10</v>
      </c>
      <c r="T1492" s="79" t="s">
        <v>121</v>
      </c>
      <c r="U1492" s="79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79" t="s">
        <v>153</v>
      </c>
      <c r="P1493" s="82">
        <v>1546.31</v>
      </c>
      <c r="Q1493" s="80" t="s">
        <v>100</v>
      </c>
      <c r="R1493" s="80" t="s">
        <v>10</v>
      </c>
      <c r="S1493" s="80" t="s">
        <v>82</v>
      </c>
      <c r="T1493" s="79" t="s">
        <v>121</v>
      </c>
      <c r="U1493" s="79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79" t="s">
        <v>153</v>
      </c>
      <c r="P1494" s="82">
        <v>27836.85</v>
      </c>
      <c r="Q1494" s="80" t="s">
        <v>83</v>
      </c>
      <c r="R1494" s="80" t="s">
        <v>10</v>
      </c>
      <c r="S1494" s="80" t="s">
        <v>10</v>
      </c>
      <c r="T1494" s="79" t="s">
        <v>140</v>
      </c>
      <c r="U1494" s="79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79" t="s">
        <v>153</v>
      </c>
      <c r="P1495" s="82">
        <v>2783.68</v>
      </c>
      <c r="Q1495" s="80" t="s">
        <v>83</v>
      </c>
      <c r="R1495" s="80" t="s">
        <v>10</v>
      </c>
      <c r="S1495" s="80" t="s">
        <v>82</v>
      </c>
      <c r="T1495" s="79" t="s">
        <v>140</v>
      </c>
      <c r="U1495" s="79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1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5" t="s">
        <v>13</v>
      </c>
      <c r="P4002" s="145" t="s">
        <v>14</v>
      </c>
      <c r="Q4002" s="145" t="s">
        <v>3</v>
      </c>
      <c r="R4002" s="145" t="s">
        <v>4</v>
      </c>
      <c r="S4002" s="145" t="s">
        <v>5</v>
      </c>
      <c r="T4002" s="145" t="s">
        <v>15</v>
      </c>
      <c r="U4002" s="145" t="s">
        <v>16</v>
      </c>
    </row>
    <row r="4003" spans="14:21" ht="15.75" thickBot="1">
      <c r="N4003" s="3" t="s">
        <v>147</v>
      </c>
      <c r="O4003" s="142">
        <v>1</v>
      </c>
      <c r="P4003" s="144">
        <v>30055.4</v>
      </c>
      <c r="Q4003" s="143" t="s">
        <v>81</v>
      </c>
      <c r="R4003" s="143" t="s">
        <v>10</v>
      </c>
      <c r="S4003" s="143" t="s">
        <v>10</v>
      </c>
      <c r="T4003" s="142" t="s">
        <v>148</v>
      </c>
      <c r="U4003" s="142" t="s">
        <v>94</v>
      </c>
    </row>
    <row r="4004" spans="14:21" ht="15.75" thickBot="1">
      <c r="N4004" s="3" t="s">
        <v>147</v>
      </c>
      <c r="O4004" s="146">
        <v>2</v>
      </c>
      <c r="P4004" s="148">
        <v>30927</v>
      </c>
      <c r="Q4004" s="147" t="s">
        <v>81</v>
      </c>
      <c r="R4004" s="147" t="s">
        <v>10</v>
      </c>
      <c r="S4004" s="147" t="s">
        <v>10</v>
      </c>
      <c r="T4004" s="146" t="s">
        <v>148</v>
      </c>
      <c r="U4004" s="146" t="s">
        <v>94</v>
      </c>
    </row>
    <row r="4005" spans="14:21" ht="15.75" thickBot="1">
      <c r="N4005" s="3" t="s">
        <v>147</v>
      </c>
      <c r="O4005" s="146">
        <v>3</v>
      </c>
      <c r="P4005" s="148">
        <v>31823.89</v>
      </c>
      <c r="Q4005" s="147" t="s">
        <v>81</v>
      </c>
      <c r="R4005" s="147" t="s">
        <v>10</v>
      </c>
      <c r="S4005" s="147" t="s">
        <v>10</v>
      </c>
      <c r="T4005" s="146" t="s">
        <v>148</v>
      </c>
      <c r="U4005" s="146" t="s">
        <v>94</v>
      </c>
    </row>
    <row r="4006" spans="14:21" ht="15.75" thickBot="1">
      <c r="N4006" s="3" t="s">
        <v>147</v>
      </c>
      <c r="O4006" s="146">
        <v>4</v>
      </c>
      <c r="P4006" s="148">
        <v>32746.78</v>
      </c>
      <c r="Q4006" s="147" t="s">
        <v>81</v>
      </c>
      <c r="R4006" s="147" t="s">
        <v>10</v>
      </c>
      <c r="S4006" s="147" t="s">
        <v>10</v>
      </c>
      <c r="T4006" s="146" t="s">
        <v>148</v>
      </c>
      <c r="U4006" s="146" t="s">
        <v>94</v>
      </c>
    </row>
    <row r="4007" spans="14:21" ht="15.75" thickBot="1">
      <c r="N4007" s="3" t="s">
        <v>147</v>
      </c>
      <c r="O4007" s="146">
        <v>5</v>
      </c>
      <c r="P4007" s="148">
        <v>33696.44</v>
      </c>
      <c r="Q4007" s="147" t="s">
        <v>81</v>
      </c>
      <c r="R4007" s="147" t="s">
        <v>10</v>
      </c>
      <c r="S4007" s="147" t="s">
        <v>10</v>
      </c>
      <c r="T4007" s="146" t="s">
        <v>148</v>
      </c>
      <c r="U4007" s="146" t="s">
        <v>94</v>
      </c>
    </row>
    <row r="4008" spans="14:21" ht="15.75" thickBot="1">
      <c r="N4008" s="3" t="s">
        <v>147</v>
      </c>
      <c r="O4008" s="146">
        <v>6</v>
      </c>
      <c r="P4008" s="148">
        <v>34673.629999999997</v>
      </c>
      <c r="Q4008" s="147" t="s">
        <v>81</v>
      </c>
      <c r="R4008" s="147" t="s">
        <v>10</v>
      </c>
      <c r="S4008" s="147" t="s">
        <v>10</v>
      </c>
      <c r="T4008" s="146" t="s">
        <v>148</v>
      </c>
      <c r="U4008" s="146" t="s">
        <v>94</v>
      </c>
    </row>
    <row r="4009" spans="14:21" ht="15.75" thickBot="1">
      <c r="N4009" s="3" t="s">
        <v>147</v>
      </c>
      <c r="O4009" s="146">
        <v>7</v>
      </c>
      <c r="P4009" s="148">
        <v>35679.17</v>
      </c>
      <c r="Q4009" s="147" t="s">
        <v>81</v>
      </c>
      <c r="R4009" s="147" t="s">
        <v>10</v>
      </c>
      <c r="S4009" s="147" t="s">
        <v>10</v>
      </c>
      <c r="T4009" s="146" t="s">
        <v>148</v>
      </c>
      <c r="U4009" s="146" t="s">
        <v>94</v>
      </c>
    </row>
    <row r="4010" spans="14:21" ht="15.75" thickBot="1">
      <c r="N4010" s="3" t="s">
        <v>147</v>
      </c>
      <c r="O4010" s="146">
        <v>8</v>
      </c>
      <c r="P4010" s="148">
        <v>36713.86</v>
      </c>
      <c r="Q4010" s="147" t="s">
        <v>81</v>
      </c>
      <c r="R4010" s="147" t="s">
        <v>10</v>
      </c>
      <c r="S4010" s="147" t="s">
        <v>10</v>
      </c>
      <c r="T4010" s="146" t="s">
        <v>148</v>
      </c>
      <c r="U4010" s="146" t="s">
        <v>94</v>
      </c>
    </row>
    <row r="4011" spans="14:21" ht="45.75" thickBot="1">
      <c r="N4011" s="3" t="s">
        <v>149</v>
      </c>
      <c r="O4011" s="182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5" t="s">
        <v>13</v>
      </c>
      <c r="P4012" s="145" t="s">
        <v>14</v>
      </c>
      <c r="Q4012" s="145" t="s">
        <v>3</v>
      </c>
      <c r="R4012" s="145" t="s">
        <v>4</v>
      </c>
      <c r="S4012" s="145" t="s">
        <v>5</v>
      </c>
      <c r="T4012" s="145" t="s">
        <v>15</v>
      </c>
      <c r="U4012" s="145" t="s">
        <v>16</v>
      </c>
    </row>
    <row r="4013" spans="14:21" ht="15.75" thickBot="1">
      <c r="N4013" s="3" t="s">
        <v>149</v>
      </c>
      <c r="O4013" s="142">
        <v>1</v>
      </c>
      <c r="P4013" s="144">
        <v>51036.49</v>
      </c>
      <c r="Q4013" s="143" t="s">
        <v>11</v>
      </c>
      <c r="R4013" s="143" t="s">
        <v>10</v>
      </c>
      <c r="S4013" s="143" t="s">
        <v>10</v>
      </c>
      <c r="T4013" s="142" t="s">
        <v>150</v>
      </c>
      <c r="U4013" s="142" t="s">
        <v>94</v>
      </c>
    </row>
    <row r="4014" spans="14:21" ht="15.75" thickBot="1">
      <c r="N4014" s="3" t="s">
        <v>149</v>
      </c>
      <c r="O4014" s="146">
        <v>1</v>
      </c>
      <c r="P4014" s="148">
        <v>44856.68</v>
      </c>
      <c r="Q4014" s="147" t="s">
        <v>86</v>
      </c>
      <c r="R4014" s="147" t="s">
        <v>10</v>
      </c>
      <c r="S4014" s="147" t="s">
        <v>10</v>
      </c>
      <c r="T4014" s="146" t="s">
        <v>150</v>
      </c>
      <c r="U4014" s="146" t="s">
        <v>94</v>
      </c>
    </row>
    <row r="4015" spans="14:21" ht="15.75" thickBot="1">
      <c r="N4015" s="3" t="s">
        <v>149</v>
      </c>
      <c r="O4015" s="146">
        <v>2</v>
      </c>
      <c r="P4015" s="148">
        <v>46157.52</v>
      </c>
      <c r="Q4015" s="147" t="s">
        <v>86</v>
      </c>
      <c r="R4015" s="147" t="s">
        <v>10</v>
      </c>
      <c r="S4015" s="147" t="s">
        <v>10</v>
      </c>
      <c r="T4015" s="146" t="s">
        <v>150</v>
      </c>
      <c r="U4015" s="146" t="s">
        <v>94</v>
      </c>
    </row>
    <row r="4016" spans="14:21" ht="15.75" thickBot="1">
      <c r="N4016" s="3" t="s">
        <v>149</v>
      </c>
      <c r="O4016" s="146">
        <v>2</v>
      </c>
      <c r="P4016" s="148">
        <v>52516.56</v>
      </c>
      <c r="Q4016" s="147" t="s">
        <v>11</v>
      </c>
      <c r="R4016" s="147" t="s">
        <v>10</v>
      </c>
      <c r="S4016" s="147" t="s">
        <v>10</v>
      </c>
      <c r="T4016" s="146" t="s">
        <v>150</v>
      </c>
      <c r="U4016" s="146" t="s">
        <v>94</v>
      </c>
    </row>
    <row r="4017" spans="14:21" ht="15.75" thickBot="1">
      <c r="N4017" s="3" t="s">
        <v>149</v>
      </c>
      <c r="O4017" s="146">
        <v>3</v>
      </c>
      <c r="P4017" s="148">
        <v>47496.09</v>
      </c>
      <c r="Q4017" s="147" t="s">
        <v>86</v>
      </c>
      <c r="R4017" s="147" t="s">
        <v>10</v>
      </c>
      <c r="S4017" s="147" t="s">
        <v>10</v>
      </c>
      <c r="T4017" s="146" t="s">
        <v>150</v>
      </c>
      <c r="U4017" s="146" t="s">
        <v>94</v>
      </c>
    </row>
    <row r="4018" spans="14:21" ht="15.75" thickBot="1">
      <c r="N4018" s="3" t="s">
        <v>149</v>
      </c>
      <c r="O4018" s="146">
        <v>3</v>
      </c>
      <c r="P4018" s="148">
        <v>54039.53</v>
      </c>
      <c r="Q4018" s="147" t="s">
        <v>11</v>
      </c>
      <c r="R4018" s="147" t="s">
        <v>10</v>
      </c>
      <c r="S4018" s="147" t="s">
        <v>10</v>
      </c>
      <c r="T4018" s="146" t="s">
        <v>150</v>
      </c>
      <c r="U4018" s="146" t="s">
        <v>94</v>
      </c>
    </row>
    <row r="4019" spans="14:21" ht="15.75" thickBot="1">
      <c r="N4019" s="3" t="s">
        <v>149</v>
      </c>
      <c r="O4019" s="146">
        <v>4</v>
      </c>
      <c r="P4019" s="148">
        <v>55606.68</v>
      </c>
      <c r="Q4019" s="147" t="s">
        <v>11</v>
      </c>
      <c r="R4019" s="147" t="s">
        <v>10</v>
      </c>
      <c r="S4019" s="147" t="s">
        <v>10</v>
      </c>
      <c r="T4019" s="146" t="s">
        <v>150</v>
      </c>
      <c r="U4019" s="146" t="s">
        <v>94</v>
      </c>
    </row>
    <row r="4020" spans="14:21" ht="15.75" thickBot="1">
      <c r="N4020" s="3" t="s">
        <v>149</v>
      </c>
      <c r="O4020" s="146">
        <v>4</v>
      </c>
      <c r="P4020" s="148">
        <v>48873.48</v>
      </c>
      <c r="Q4020" s="147" t="s">
        <v>86</v>
      </c>
      <c r="R4020" s="147" t="s">
        <v>10</v>
      </c>
      <c r="S4020" s="147" t="s">
        <v>10</v>
      </c>
      <c r="T4020" s="146" t="s">
        <v>150</v>
      </c>
      <c r="U4020" s="146" t="s">
        <v>94</v>
      </c>
    </row>
    <row r="4021" spans="14:21" ht="15.75" thickBot="1">
      <c r="N4021" s="3" t="s">
        <v>149</v>
      </c>
      <c r="O4021" s="146">
        <v>5</v>
      </c>
      <c r="P4021" s="148">
        <v>57219.27</v>
      </c>
      <c r="Q4021" s="147" t="s">
        <v>11</v>
      </c>
      <c r="R4021" s="147" t="s">
        <v>10</v>
      </c>
      <c r="S4021" s="147" t="s">
        <v>10</v>
      </c>
      <c r="T4021" s="146" t="s">
        <v>150</v>
      </c>
      <c r="U4021" s="146" t="s">
        <v>94</v>
      </c>
    </row>
    <row r="4022" spans="14:21" ht="15.75" thickBot="1">
      <c r="N4022" s="3" t="s">
        <v>149</v>
      </c>
      <c r="O4022" s="146">
        <v>5</v>
      </c>
      <c r="P4022" s="148">
        <v>50290.81</v>
      </c>
      <c r="Q4022" s="147" t="s">
        <v>86</v>
      </c>
      <c r="R4022" s="147" t="s">
        <v>10</v>
      </c>
      <c r="S4022" s="147" t="s">
        <v>10</v>
      </c>
      <c r="T4022" s="146" t="s">
        <v>150</v>
      </c>
      <c r="U4022" s="146" t="s">
        <v>94</v>
      </c>
    </row>
    <row r="4023" spans="14:21" ht="15.75" thickBot="1">
      <c r="N4023" s="3" t="s">
        <v>149</v>
      </c>
      <c r="O4023" s="146">
        <v>6</v>
      </c>
      <c r="P4023" s="148">
        <v>58878.64</v>
      </c>
      <c r="Q4023" s="147" t="s">
        <v>11</v>
      </c>
      <c r="R4023" s="147" t="s">
        <v>10</v>
      </c>
      <c r="S4023" s="147" t="s">
        <v>10</v>
      </c>
      <c r="T4023" s="146" t="s">
        <v>150</v>
      </c>
      <c r="U4023" s="146" t="s">
        <v>94</v>
      </c>
    </row>
    <row r="4024" spans="14:21" ht="15.75" thickBot="1">
      <c r="N4024" s="3" t="s">
        <v>149</v>
      </c>
      <c r="O4024" s="146">
        <v>6</v>
      </c>
      <c r="P4024" s="148">
        <v>51749.24</v>
      </c>
      <c r="Q4024" s="147" t="s">
        <v>86</v>
      </c>
      <c r="R4024" s="147" t="s">
        <v>10</v>
      </c>
      <c r="S4024" s="147" t="s">
        <v>10</v>
      </c>
      <c r="T4024" s="146" t="s">
        <v>150</v>
      </c>
      <c r="U4024" s="146" t="s">
        <v>94</v>
      </c>
    </row>
    <row r="4025" spans="14:21" ht="15.75" thickBot="1">
      <c r="N4025" s="3" t="s">
        <v>149</v>
      </c>
      <c r="O4025" s="146">
        <v>7</v>
      </c>
      <c r="P4025" s="148">
        <v>60586.11</v>
      </c>
      <c r="Q4025" s="147" t="s">
        <v>11</v>
      </c>
      <c r="R4025" s="147" t="s">
        <v>10</v>
      </c>
      <c r="S4025" s="147" t="s">
        <v>10</v>
      </c>
      <c r="T4025" s="146" t="s">
        <v>150</v>
      </c>
      <c r="U4025" s="146" t="s">
        <v>94</v>
      </c>
    </row>
    <row r="4026" spans="14:21" ht="15.75" thickBot="1">
      <c r="N4026" s="3" t="s">
        <v>149</v>
      </c>
      <c r="O4026" s="146">
        <v>7</v>
      </c>
      <c r="P4026" s="148">
        <v>53249.97</v>
      </c>
      <c r="Q4026" s="147" t="s">
        <v>86</v>
      </c>
      <c r="R4026" s="147" t="s">
        <v>10</v>
      </c>
      <c r="S4026" s="147" t="s">
        <v>10</v>
      </c>
      <c r="T4026" s="146" t="s">
        <v>150</v>
      </c>
      <c r="U4026" s="146" t="s">
        <v>94</v>
      </c>
    </row>
    <row r="4027" spans="14:21" ht="15.75" thickBot="1">
      <c r="N4027" s="3" t="s">
        <v>149</v>
      </c>
      <c r="O4027" s="146">
        <v>8</v>
      </c>
      <c r="P4027" s="148">
        <v>50404.88</v>
      </c>
      <c r="Q4027" s="147" t="s">
        <v>86</v>
      </c>
      <c r="R4027" s="147" t="s">
        <v>10</v>
      </c>
      <c r="S4027" s="147" t="s">
        <v>10</v>
      </c>
      <c r="T4027" s="146" t="s">
        <v>150</v>
      </c>
      <c r="U4027" s="146" t="s">
        <v>94</v>
      </c>
    </row>
    <row r="4028" spans="14:21" ht="15.75" thickBot="1">
      <c r="N4028" s="3" t="s">
        <v>149</v>
      </c>
      <c r="O4028" s="146">
        <v>8</v>
      </c>
      <c r="P4028" s="148">
        <v>57349.06</v>
      </c>
      <c r="Q4028" s="147" t="s">
        <v>11</v>
      </c>
      <c r="R4028" s="147" t="s">
        <v>10</v>
      </c>
      <c r="S4028" s="147" t="s">
        <v>10</v>
      </c>
      <c r="T4028" s="146" t="s">
        <v>150</v>
      </c>
      <c r="U4028" s="146" t="s">
        <v>94</v>
      </c>
    </row>
    <row r="4029" spans="14:21" ht="15.75" thickBot="1">
      <c r="N4029" s="3" t="s">
        <v>149</v>
      </c>
      <c r="O4029" s="146">
        <v>8</v>
      </c>
      <c r="P4029" s="148">
        <v>4994.09</v>
      </c>
      <c r="Q4029" s="147" t="s">
        <v>11</v>
      </c>
      <c r="R4029" s="147" t="s">
        <v>10</v>
      </c>
      <c r="S4029" s="147" t="s">
        <v>82</v>
      </c>
      <c r="T4029" s="146" t="s">
        <v>150</v>
      </c>
      <c r="U4029" s="146" t="s">
        <v>94</v>
      </c>
    </row>
    <row r="4030" spans="14:21" ht="15.75" thickBot="1">
      <c r="N4030" s="3" t="s">
        <v>149</v>
      </c>
      <c r="O4030" s="146">
        <v>8</v>
      </c>
      <c r="P4030" s="148">
        <v>4389.38</v>
      </c>
      <c r="Q4030" s="147" t="s">
        <v>86</v>
      </c>
      <c r="R4030" s="147" t="s">
        <v>10</v>
      </c>
      <c r="S4030" s="147" t="s">
        <v>82</v>
      </c>
      <c r="T4030" s="146" t="s">
        <v>150</v>
      </c>
      <c r="U4030" s="146" t="s">
        <v>94</v>
      </c>
    </row>
    <row r="4032" spans="14:21" ht="45.75" thickBot="1">
      <c r="N4032" s="3" t="s">
        <v>154</v>
      </c>
      <c r="O4032" s="219" t="s">
        <v>17</v>
      </c>
      <c r="P4032"/>
      <c r="Q4032"/>
      <c r="R4032"/>
      <c r="S4032"/>
      <c r="T4032"/>
      <c r="U4032"/>
    </row>
    <row r="4033" spans="14:21" ht="15.75" thickBot="1">
      <c r="N4033" s="3" t="s">
        <v>154</v>
      </c>
      <c r="O4033" s="84" t="s">
        <v>13</v>
      </c>
      <c r="P4033" s="84" t="s">
        <v>14</v>
      </c>
      <c r="Q4033" s="84" t="s">
        <v>3</v>
      </c>
      <c r="R4033" s="84" t="s">
        <v>4</v>
      </c>
      <c r="S4033" s="84" t="s">
        <v>5</v>
      </c>
      <c r="T4033" s="84" t="s">
        <v>15</v>
      </c>
      <c r="U4033" s="84" t="s">
        <v>16</v>
      </c>
    </row>
    <row r="4034" spans="14:21" ht="15.75" thickBot="1">
      <c r="N4034" s="3" t="s">
        <v>154</v>
      </c>
      <c r="O4034" s="74">
        <v>1</v>
      </c>
      <c r="P4034" s="77">
        <v>47959.15</v>
      </c>
      <c r="Q4034" s="75" t="s">
        <v>81</v>
      </c>
      <c r="R4034" s="75" t="s">
        <v>10</v>
      </c>
      <c r="S4034" s="75" t="s">
        <v>10</v>
      </c>
      <c r="T4034" s="74" t="s">
        <v>155</v>
      </c>
      <c r="U4034" s="74" t="s">
        <v>89</v>
      </c>
    </row>
    <row r="4035" spans="14:21" ht="15.75" thickBot="1">
      <c r="N4035" s="3" t="s">
        <v>154</v>
      </c>
      <c r="O4035" s="79">
        <v>2</v>
      </c>
      <c r="P4035" s="82">
        <v>50505.79</v>
      </c>
      <c r="Q4035" s="80" t="s">
        <v>81</v>
      </c>
      <c r="R4035" s="80" t="s">
        <v>10</v>
      </c>
      <c r="S4035" s="80" t="s">
        <v>10</v>
      </c>
      <c r="T4035" s="79" t="s">
        <v>155</v>
      </c>
      <c r="U4035" s="79" t="s">
        <v>94</v>
      </c>
    </row>
    <row r="4036" spans="14:21" ht="15.75" thickBot="1">
      <c r="N4036" s="3" t="s">
        <v>154</v>
      </c>
      <c r="O4036" s="79">
        <v>3</v>
      </c>
      <c r="P4036" s="82">
        <v>53187.64</v>
      </c>
      <c r="Q4036" s="80" t="s">
        <v>81</v>
      </c>
      <c r="R4036" s="80" t="s">
        <v>10</v>
      </c>
      <c r="S4036" s="80" t="s">
        <v>10</v>
      </c>
      <c r="T4036" s="79" t="s">
        <v>155</v>
      </c>
      <c r="U4036" s="79" t="s">
        <v>94</v>
      </c>
    </row>
    <row r="4037" spans="14:21" ht="15.75" thickBot="1">
      <c r="N4037" s="3" t="s">
        <v>154</v>
      </c>
      <c r="O4037" s="79">
        <v>4</v>
      </c>
      <c r="P4037" s="82">
        <v>56011.91</v>
      </c>
      <c r="Q4037" s="80" t="s">
        <v>81</v>
      </c>
      <c r="R4037" s="80" t="s">
        <v>10</v>
      </c>
      <c r="S4037" s="80" t="s">
        <v>10</v>
      </c>
      <c r="T4037" s="79" t="s">
        <v>155</v>
      </c>
      <c r="U4037" s="79" t="s">
        <v>94</v>
      </c>
    </row>
    <row r="4038" spans="14:21" ht="15.75" thickBot="1">
      <c r="N4038" s="3" t="s">
        <v>154</v>
      </c>
      <c r="O4038" s="79">
        <v>5</v>
      </c>
      <c r="P4038" s="82">
        <v>58986.14</v>
      </c>
      <c r="Q4038" s="80" t="s">
        <v>81</v>
      </c>
      <c r="R4038" s="80" t="s">
        <v>10</v>
      </c>
      <c r="S4038" s="80" t="s">
        <v>10</v>
      </c>
      <c r="T4038" s="79" t="s">
        <v>155</v>
      </c>
      <c r="U4038" s="79" t="s">
        <v>94</v>
      </c>
    </row>
    <row r="4039" spans="14:21" ht="15.75" thickBot="1">
      <c r="N4039" s="3" t="s">
        <v>154</v>
      </c>
      <c r="O4039" s="79">
        <v>6</v>
      </c>
      <c r="P4039" s="82">
        <v>62118.3</v>
      </c>
      <c r="Q4039" s="80" t="s">
        <v>81</v>
      </c>
      <c r="R4039" s="80" t="s">
        <v>10</v>
      </c>
      <c r="S4039" s="80" t="s">
        <v>10</v>
      </c>
      <c r="T4039" s="79" t="s">
        <v>155</v>
      </c>
      <c r="U4039" s="79" t="s">
        <v>94</v>
      </c>
    </row>
    <row r="4040" spans="14:21" ht="15.75" thickBot="1">
      <c r="N4040" s="3" t="s">
        <v>154</v>
      </c>
      <c r="O4040" s="79">
        <v>7</v>
      </c>
      <c r="P4040" s="82">
        <v>65416.78</v>
      </c>
      <c r="Q4040" s="80" t="s">
        <v>81</v>
      </c>
      <c r="R4040" s="80" t="s">
        <v>10</v>
      </c>
      <c r="S4040" s="80" t="s">
        <v>10</v>
      </c>
      <c r="T4040" s="79" t="s">
        <v>155</v>
      </c>
      <c r="U4040" s="79" t="s">
        <v>94</v>
      </c>
    </row>
    <row r="4041" spans="14:21" ht="15.75" thickBot="1">
      <c r="N4041" s="3" t="s">
        <v>154</v>
      </c>
      <c r="O4041" s="79">
        <v>8</v>
      </c>
      <c r="P4041" s="82">
        <v>68890.42</v>
      </c>
      <c r="Q4041" s="80" t="s">
        <v>81</v>
      </c>
      <c r="R4041" s="80" t="s">
        <v>10</v>
      </c>
      <c r="S4041" s="80" t="s">
        <v>10</v>
      </c>
      <c r="T4041" s="79" t="s">
        <v>155</v>
      </c>
      <c r="U4041" s="79" t="s">
        <v>94</v>
      </c>
    </row>
    <row r="4042" spans="14:21" ht="15.75" thickBot="1">
      <c r="N4042" s="3" t="s">
        <v>154</v>
      </c>
      <c r="O4042" s="79">
        <v>9</v>
      </c>
      <c r="P4042" s="82">
        <v>72548.5</v>
      </c>
      <c r="Q4042" s="80" t="s">
        <v>81</v>
      </c>
      <c r="R4042" s="80" t="s">
        <v>10</v>
      </c>
      <c r="S4042" s="80" t="s">
        <v>10</v>
      </c>
      <c r="T4042" s="79" t="s">
        <v>155</v>
      </c>
      <c r="U4042" s="79" t="s">
        <v>94</v>
      </c>
    </row>
    <row r="4043" spans="14:21" ht="15.75" thickBot="1">
      <c r="N4043" s="3" t="s">
        <v>154</v>
      </c>
      <c r="O4043" s="79">
        <v>10</v>
      </c>
      <c r="P4043" s="82">
        <v>76400.820000000007</v>
      </c>
      <c r="Q4043" s="80" t="s">
        <v>81</v>
      </c>
      <c r="R4043" s="80" t="s">
        <v>10</v>
      </c>
      <c r="S4043" s="80" t="s">
        <v>10</v>
      </c>
      <c r="T4043" s="79" t="s">
        <v>155</v>
      </c>
      <c r="U4043" s="79" t="s">
        <v>94</v>
      </c>
    </row>
    <row r="4044" spans="14:21" ht="15.75" thickBot="1">
      <c r="N4044" s="3" t="s">
        <v>154</v>
      </c>
      <c r="O4044" s="79">
        <v>11</v>
      </c>
      <c r="P4044" s="82">
        <v>80457.710000000006</v>
      </c>
      <c r="Q4044" s="80" t="s">
        <v>81</v>
      </c>
      <c r="R4044" s="80" t="s">
        <v>10</v>
      </c>
      <c r="S4044" s="80" t="s">
        <v>10</v>
      </c>
      <c r="T4044" s="79" t="s">
        <v>155</v>
      </c>
      <c r="U4044" s="79" t="s">
        <v>94</v>
      </c>
    </row>
    <row r="4045" spans="14:21" ht="15.75" thickBot="1">
      <c r="N4045" s="3" t="s">
        <v>154</v>
      </c>
      <c r="O4045" s="79">
        <v>12</v>
      </c>
      <c r="P4045" s="82">
        <v>83201.84</v>
      </c>
      <c r="Q4045" s="80" t="s">
        <v>81</v>
      </c>
      <c r="R4045" s="80" t="s">
        <v>10</v>
      </c>
      <c r="S4045" s="80" t="s">
        <v>10</v>
      </c>
      <c r="T4045" s="79" t="s">
        <v>155</v>
      </c>
      <c r="U4045" s="79" t="s">
        <v>94</v>
      </c>
    </row>
    <row r="4046" spans="14:21" ht="15.75" thickBot="1">
      <c r="N4046" s="3" t="s">
        <v>154</v>
      </c>
      <c r="O4046" s="79">
        <v>12</v>
      </c>
      <c r="P4046" s="82">
        <v>1528.1</v>
      </c>
      <c r="Q4046" s="80" t="s">
        <v>81</v>
      </c>
      <c r="R4046" s="80" t="s">
        <v>10</v>
      </c>
      <c r="S4046" s="80" t="s">
        <v>82</v>
      </c>
      <c r="T4046" s="79" t="s">
        <v>155</v>
      </c>
      <c r="U4046" s="79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819" activePane="bottomLeft" state="frozen"/>
      <selection activeCell="B1" sqref="B1"/>
      <selection pane="bottomLeft" activeCell="I1155" sqref="I1155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59"/>
  </cols>
  <sheetData>
    <row r="1" spans="1:14" ht="15.75" thickBot="1">
      <c r="C1" s="261" t="s">
        <v>30</v>
      </c>
      <c r="D1" s="261"/>
      <c r="E1" s="261"/>
      <c r="F1" s="261"/>
      <c r="G1" s="261"/>
      <c r="H1" s="261"/>
      <c r="K1" s="62">
        <f>'Resumen Mail'!B7</f>
        <v>45139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1" t="str">
        <f>+Descripción!B6</f>
        <v>G392553</v>
      </c>
      <c r="C3" s="240">
        <v>1</v>
      </c>
      <c r="D3" s="291">
        <v>570.45000000000005</v>
      </c>
      <c r="E3" s="120">
        <v>2281.09</v>
      </c>
      <c r="F3" s="121" t="s">
        <v>97</v>
      </c>
      <c r="G3" s="120">
        <v>2851.54</v>
      </c>
      <c r="H3" s="122">
        <v>41471</v>
      </c>
      <c r="I3" s="41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0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1" t="s">
        <v>75</v>
      </c>
      <c r="C4" s="242"/>
      <c r="D4" s="292"/>
      <c r="E4" s="86">
        <v>2281.09</v>
      </c>
      <c r="F4" s="87">
        <v>28.52</v>
      </c>
      <c r="G4" s="86">
        <v>2880.06</v>
      </c>
      <c r="H4" s="88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0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1" t="s">
        <v>75</v>
      </c>
      <c r="C5" s="240">
        <v>2</v>
      </c>
      <c r="D5" s="291">
        <v>578.15</v>
      </c>
      <c r="E5" s="86">
        <v>2273.39</v>
      </c>
      <c r="F5" s="87" t="s">
        <v>97</v>
      </c>
      <c r="G5" s="86">
        <v>2851.54</v>
      </c>
      <c r="H5" s="88">
        <v>41502</v>
      </c>
      <c r="I5" s="41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0">
        <f t="shared" si="2"/>
        <v>578.15</v>
      </c>
    </row>
    <row r="6" spans="1:14" ht="15.75" customHeight="1" thickBot="1">
      <c r="A6" s="11" t="str">
        <f t="shared" si="1"/>
        <v>G392553 2</v>
      </c>
      <c r="B6" s="181" t="s">
        <v>75</v>
      </c>
      <c r="C6" s="242"/>
      <c r="D6" s="292"/>
      <c r="E6" s="86">
        <v>2273.39</v>
      </c>
      <c r="F6" s="87">
        <v>28.52</v>
      </c>
      <c r="G6" s="86">
        <v>2880.06</v>
      </c>
      <c r="H6" s="88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0">
        <f t="shared" si="2"/>
        <v>578.15</v>
      </c>
    </row>
    <row r="7" spans="1:14" ht="15.75" customHeight="1" thickBot="1">
      <c r="A7" s="11" t="str">
        <f t="shared" si="1"/>
        <v>G392553 3</v>
      </c>
      <c r="B7" s="181" t="s">
        <v>75</v>
      </c>
      <c r="C7" s="240">
        <v>3</v>
      </c>
      <c r="D7" s="291">
        <v>585.94000000000005</v>
      </c>
      <c r="E7" s="86">
        <v>2265.6</v>
      </c>
      <c r="F7" s="87" t="s">
        <v>97</v>
      </c>
      <c r="G7" s="86">
        <v>2851.54</v>
      </c>
      <c r="H7" s="88">
        <v>41533</v>
      </c>
      <c r="I7" s="41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0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1" t="s">
        <v>75</v>
      </c>
      <c r="C8" s="242"/>
      <c r="D8" s="292"/>
      <c r="E8" s="86">
        <v>2265.6</v>
      </c>
      <c r="F8" s="87">
        <v>28.52</v>
      </c>
      <c r="G8" s="86">
        <v>2880.06</v>
      </c>
      <c r="H8" s="88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0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1" t="s">
        <v>75</v>
      </c>
      <c r="C9" s="240">
        <v>4</v>
      </c>
      <c r="D9" s="291">
        <v>593.86</v>
      </c>
      <c r="E9" s="86">
        <v>2257.6799999999998</v>
      </c>
      <c r="F9" s="87" t="s">
        <v>97</v>
      </c>
      <c r="G9" s="86">
        <v>2851.54</v>
      </c>
      <c r="H9" s="88">
        <v>41563</v>
      </c>
      <c r="I9" s="41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0">
        <f t="shared" si="2"/>
        <v>593.86</v>
      </c>
    </row>
    <row r="10" spans="1:14" ht="15.75" customHeight="1" thickBot="1">
      <c r="A10" s="11" t="str">
        <f t="shared" si="1"/>
        <v>G392553 4</v>
      </c>
      <c r="B10" s="181" t="s">
        <v>75</v>
      </c>
      <c r="C10" s="242"/>
      <c r="D10" s="292"/>
      <c r="E10" s="86">
        <v>2257.6799999999998</v>
      </c>
      <c r="F10" s="87">
        <v>28.52</v>
      </c>
      <c r="G10" s="86">
        <v>2880.06</v>
      </c>
      <c r="H10" s="88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0">
        <f t="shared" si="2"/>
        <v>593.86</v>
      </c>
    </row>
    <row r="11" spans="1:14" ht="15.75" customHeight="1" thickBot="1">
      <c r="A11" s="11" t="str">
        <f t="shared" si="1"/>
        <v>G392553 5</v>
      </c>
      <c r="B11" s="181" t="s">
        <v>75</v>
      </c>
      <c r="C11" s="240">
        <v>5</v>
      </c>
      <c r="D11" s="291">
        <v>601.88</v>
      </c>
      <c r="E11" s="86">
        <v>2249.66</v>
      </c>
      <c r="F11" s="87" t="s">
        <v>97</v>
      </c>
      <c r="G11" s="86">
        <v>2851.54</v>
      </c>
      <c r="H11" s="88">
        <v>41594</v>
      </c>
      <c r="I11" s="41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0">
        <f t="shared" si="2"/>
        <v>601.88</v>
      </c>
    </row>
    <row r="12" spans="1:14" ht="15.75" customHeight="1" thickBot="1">
      <c r="A12" s="11" t="str">
        <f t="shared" si="1"/>
        <v>G392553 5</v>
      </c>
      <c r="B12" s="181" t="s">
        <v>75</v>
      </c>
      <c r="C12" s="242"/>
      <c r="D12" s="292"/>
      <c r="E12" s="86">
        <v>2249.66</v>
      </c>
      <c r="F12" s="87">
        <v>28.52</v>
      </c>
      <c r="G12" s="86">
        <v>2880.06</v>
      </c>
      <c r="H12" s="88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0">
        <f t="shared" si="2"/>
        <v>601.88</v>
      </c>
    </row>
    <row r="13" spans="1:14" ht="15.75" customHeight="1" thickBot="1">
      <c r="A13" s="11" t="str">
        <f t="shared" si="1"/>
        <v>G392553 6</v>
      </c>
      <c r="B13" s="181" t="s">
        <v>75</v>
      </c>
      <c r="C13" s="240">
        <v>6</v>
      </c>
      <c r="D13" s="291">
        <v>610.01</v>
      </c>
      <c r="E13" s="86">
        <v>2241.5300000000002</v>
      </c>
      <c r="F13" s="87" t="s">
        <v>97</v>
      </c>
      <c r="G13" s="86">
        <v>2851.54</v>
      </c>
      <c r="H13" s="88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0">
        <f t="shared" si="2"/>
        <v>610.01</v>
      </c>
    </row>
    <row r="14" spans="1:14" ht="15.75" customHeight="1" thickBot="1">
      <c r="A14" s="11" t="str">
        <f t="shared" si="1"/>
        <v>G392553 6</v>
      </c>
      <c r="B14" s="181" t="s">
        <v>75</v>
      </c>
      <c r="C14" s="242"/>
      <c r="D14" s="292"/>
      <c r="E14" s="86">
        <v>2241.5300000000002</v>
      </c>
      <c r="F14" s="87">
        <v>28.52</v>
      </c>
      <c r="G14" s="86">
        <v>2880.06</v>
      </c>
      <c r="H14" s="88">
        <v>41634</v>
      </c>
      <c r="I14" s="41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0">
        <f t="shared" si="2"/>
        <v>610.01</v>
      </c>
    </row>
    <row r="15" spans="1:14" ht="15.75" customHeight="1" thickBot="1">
      <c r="A15" s="11" t="str">
        <f t="shared" si="1"/>
        <v>G392553 7</v>
      </c>
      <c r="B15" s="181" t="s">
        <v>75</v>
      </c>
      <c r="C15" s="240">
        <v>7</v>
      </c>
      <c r="D15" s="291">
        <v>618.24</v>
      </c>
      <c r="E15" s="86">
        <v>2233.3000000000002</v>
      </c>
      <c r="F15" s="87" t="s">
        <v>97</v>
      </c>
      <c r="G15" s="86">
        <v>2851.54</v>
      </c>
      <c r="H15" s="88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0">
        <f t="shared" si="2"/>
        <v>618.24</v>
      </c>
    </row>
    <row r="16" spans="1:14" ht="15.75" customHeight="1" thickBot="1">
      <c r="A16" s="11" t="str">
        <f t="shared" si="1"/>
        <v>G392553 7</v>
      </c>
      <c r="B16" s="181" t="s">
        <v>75</v>
      </c>
      <c r="C16" s="242"/>
      <c r="D16" s="292"/>
      <c r="E16" s="86">
        <v>2233.3000000000002</v>
      </c>
      <c r="F16" s="87">
        <v>28.52</v>
      </c>
      <c r="G16" s="86">
        <v>2880.06</v>
      </c>
      <c r="H16" s="88">
        <v>41665</v>
      </c>
      <c r="I16" s="41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0">
        <f t="shared" si="2"/>
        <v>618.24</v>
      </c>
    </row>
    <row r="17" spans="1:14" ht="15.75" customHeight="1" thickBot="1">
      <c r="A17" s="11" t="str">
        <f t="shared" si="1"/>
        <v>G392553 8</v>
      </c>
      <c r="B17" s="181" t="s">
        <v>75</v>
      </c>
      <c r="C17" s="240">
        <v>8</v>
      </c>
      <c r="D17" s="291">
        <v>626.59</v>
      </c>
      <c r="E17" s="86">
        <v>2224.9499999999998</v>
      </c>
      <c r="F17" s="87" t="s">
        <v>97</v>
      </c>
      <c r="G17" s="86">
        <v>2851.54</v>
      </c>
      <c r="H17" s="88">
        <v>41686</v>
      </c>
      <c r="I17" s="41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0">
        <f t="shared" si="2"/>
        <v>626.59</v>
      </c>
    </row>
    <row r="18" spans="1:14" ht="15.75" customHeight="1" thickBot="1">
      <c r="A18" s="11" t="str">
        <f t="shared" si="1"/>
        <v>G392553 8</v>
      </c>
      <c r="B18" s="181" t="s">
        <v>75</v>
      </c>
      <c r="C18" s="242"/>
      <c r="D18" s="292"/>
      <c r="E18" s="86">
        <v>2224.9499999999998</v>
      </c>
      <c r="F18" s="87">
        <v>28.52</v>
      </c>
      <c r="G18" s="86">
        <v>2880.06</v>
      </c>
      <c r="H18" s="88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0">
        <f t="shared" si="2"/>
        <v>626.59</v>
      </c>
    </row>
    <row r="19" spans="1:14" ht="15.75" customHeight="1" thickBot="1">
      <c r="A19" s="11" t="str">
        <f t="shared" si="1"/>
        <v>G392553 9</v>
      </c>
      <c r="B19" s="181" t="s">
        <v>75</v>
      </c>
      <c r="C19" s="240">
        <v>9</v>
      </c>
      <c r="D19" s="291">
        <v>635.04999999999995</v>
      </c>
      <c r="E19" s="86">
        <v>2216.4899999999998</v>
      </c>
      <c r="F19" s="87" t="s">
        <v>97</v>
      </c>
      <c r="G19" s="86">
        <v>2851.54</v>
      </c>
      <c r="H19" s="88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0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1" t="s">
        <v>75</v>
      </c>
      <c r="C20" s="242"/>
      <c r="D20" s="292"/>
      <c r="E20" s="86">
        <v>2216.4899999999998</v>
      </c>
      <c r="F20" s="87">
        <v>28.52</v>
      </c>
      <c r="G20" s="86">
        <v>2880.06</v>
      </c>
      <c r="H20" s="88">
        <v>41724</v>
      </c>
      <c r="I20" s="41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0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1" t="s">
        <v>75</v>
      </c>
      <c r="C21" s="240">
        <v>10</v>
      </c>
      <c r="D21" s="291">
        <v>643.63</v>
      </c>
      <c r="E21" s="86">
        <v>2207.91</v>
      </c>
      <c r="F21" s="87" t="s">
        <v>97</v>
      </c>
      <c r="G21" s="86">
        <v>2851.54</v>
      </c>
      <c r="H21" s="88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0">
        <f t="shared" si="2"/>
        <v>643.63</v>
      </c>
    </row>
    <row r="22" spans="1:14" ht="15.75" customHeight="1" thickBot="1">
      <c r="A22" s="11" t="str">
        <f t="shared" si="1"/>
        <v>G392553 10</v>
      </c>
      <c r="B22" s="181" t="s">
        <v>75</v>
      </c>
      <c r="C22" s="242"/>
      <c r="D22" s="292"/>
      <c r="E22" s="86">
        <v>2207.91</v>
      </c>
      <c r="F22" s="87">
        <v>28.52</v>
      </c>
      <c r="G22" s="86">
        <v>2880.06</v>
      </c>
      <c r="H22" s="88">
        <v>41755</v>
      </c>
      <c r="I22" s="41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0">
        <f t="shared" si="2"/>
        <v>643.63</v>
      </c>
    </row>
    <row r="23" spans="1:14" ht="15.75" customHeight="1" thickBot="1">
      <c r="A23" s="11" t="str">
        <f t="shared" si="1"/>
        <v>G392553 11</v>
      </c>
      <c r="B23" s="181" t="s">
        <v>75</v>
      </c>
      <c r="C23" s="240">
        <v>11</v>
      </c>
      <c r="D23" s="291">
        <v>652.30999999999995</v>
      </c>
      <c r="E23" s="86">
        <v>2199.23</v>
      </c>
      <c r="F23" s="87" t="s">
        <v>97</v>
      </c>
      <c r="G23" s="86">
        <v>2851.54</v>
      </c>
      <c r="H23" s="88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0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1" t="s">
        <v>75</v>
      </c>
      <c r="C24" s="242"/>
      <c r="D24" s="292"/>
      <c r="E24" s="86">
        <v>2199.23</v>
      </c>
      <c r="F24" s="87">
        <v>28.52</v>
      </c>
      <c r="G24" s="86">
        <v>2880.06</v>
      </c>
      <c r="H24" s="88">
        <v>41785</v>
      </c>
      <c r="I24" s="41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0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1" t="s">
        <v>75</v>
      </c>
      <c r="C25" s="240">
        <v>12</v>
      </c>
      <c r="D25" s="291">
        <v>661.12</v>
      </c>
      <c r="E25" s="86">
        <v>2190.42</v>
      </c>
      <c r="F25" s="87" t="s">
        <v>97</v>
      </c>
      <c r="G25" s="86">
        <v>2851.54</v>
      </c>
      <c r="H25" s="88">
        <v>41806</v>
      </c>
      <c r="I25" s="41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0">
        <f t="shared" si="2"/>
        <v>661.12</v>
      </c>
    </row>
    <row r="26" spans="1:14" ht="15.75" customHeight="1" thickBot="1">
      <c r="A26" s="11" t="str">
        <f t="shared" si="1"/>
        <v>G392553 12</v>
      </c>
      <c r="B26" s="181" t="s">
        <v>75</v>
      </c>
      <c r="C26" s="242"/>
      <c r="D26" s="292"/>
      <c r="E26" s="86">
        <v>2190.42</v>
      </c>
      <c r="F26" s="87">
        <v>28.52</v>
      </c>
      <c r="G26" s="86">
        <v>2880.06</v>
      </c>
      <c r="H26" s="88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0">
        <f t="shared" si="2"/>
        <v>661.12</v>
      </c>
    </row>
    <row r="27" spans="1:14" ht="15.75" customHeight="1" thickBot="1">
      <c r="A27" s="11" t="str">
        <f t="shared" si="1"/>
        <v>G392553 13</v>
      </c>
      <c r="B27" s="181" t="s">
        <v>75</v>
      </c>
      <c r="C27" s="240">
        <v>13</v>
      </c>
      <c r="D27" s="291">
        <v>670.05</v>
      </c>
      <c r="E27" s="86">
        <v>2181.4899999999998</v>
      </c>
      <c r="F27" s="87" t="s">
        <v>97</v>
      </c>
      <c r="G27" s="86">
        <v>2851.54</v>
      </c>
      <c r="H27" s="88">
        <v>41836</v>
      </c>
      <c r="I27" s="41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0">
        <f t="shared" si="2"/>
        <v>670.05</v>
      </c>
    </row>
    <row r="28" spans="1:14" ht="15.75" customHeight="1" thickBot="1">
      <c r="A28" s="11" t="str">
        <f t="shared" si="1"/>
        <v>G392553 13</v>
      </c>
      <c r="B28" s="181" t="s">
        <v>75</v>
      </c>
      <c r="C28" s="242"/>
      <c r="D28" s="292"/>
      <c r="E28" s="86">
        <v>2181.4899999999998</v>
      </c>
      <c r="F28" s="87">
        <v>28.52</v>
      </c>
      <c r="G28" s="86">
        <v>2880.06</v>
      </c>
      <c r="H28" s="88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0">
        <f t="shared" si="2"/>
        <v>670.05</v>
      </c>
    </row>
    <row r="29" spans="1:14" ht="15.75" customHeight="1" thickBot="1">
      <c r="A29" s="11" t="str">
        <f t="shared" si="1"/>
        <v>G392553 14</v>
      </c>
      <c r="B29" s="181" t="s">
        <v>75</v>
      </c>
      <c r="C29" s="240">
        <v>14</v>
      </c>
      <c r="D29" s="291">
        <v>679.09</v>
      </c>
      <c r="E29" s="86">
        <v>2172.4499999999998</v>
      </c>
      <c r="F29" s="87" t="s">
        <v>97</v>
      </c>
      <c r="G29" s="86">
        <v>2851.54</v>
      </c>
      <c r="H29" s="88">
        <v>41867</v>
      </c>
      <c r="I29" s="41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0">
        <f t="shared" si="2"/>
        <v>679.09</v>
      </c>
    </row>
    <row r="30" spans="1:14" ht="15.75" customHeight="1" thickBot="1">
      <c r="A30" s="11" t="str">
        <f t="shared" si="1"/>
        <v>G392553 14</v>
      </c>
      <c r="B30" s="181" t="s">
        <v>75</v>
      </c>
      <c r="C30" s="242"/>
      <c r="D30" s="292"/>
      <c r="E30" s="86">
        <v>2172.4499999999998</v>
      </c>
      <c r="F30" s="87">
        <v>28.52</v>
      </c>
      <c r="G30" s="86">
        <v>2880.06</v>
      </c>
      <c r="H30" s="88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0">
        <f t="shared" si="2"/>
        <v>679.09</v>
      </c>
    </row>
    <row r="31" spans="1:14" ht="15.75" customHeight="1" thickBot="1">
      <c r="A31" s="11" t="str">
        <f t="shared" si="1"/>
        <v>G392553 15</v>
      </c>
      <c r="B31" s="181" t="s">
        <v>75</v>
      </c>
      <c r="C31" s="240">
        <v>15</v>
      </c>
      <c r="D31" s="291">
        <v>688.27</v>
      </c>
      <c r="E31" s="86">
        <v>2163.27</v>
      </c>
      <c r="F31" s="87" t="s">
        <v>97</v>
      </c>
      <c r="G31" s="86">
        <v>2851.54</v>
      </c>
      <c r="H31" s="88">
        <v>41898</v>
      </c>
      <c r="I31" s="41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0">
        <f t="shared" si="2"/>
        <v>688.27</v>
      </c>
    </row>
    <row r="32" spans="1:14" ht="15.75" customHeight="1" thickBot="1">
      <c r="A32" s="11" t="str">
        <f t="shared" si="1"/>
        <v>G392553 15</v>
      </c>
      <c r="B32" s="181" t="s">
        <v>75</v>
      </c>
      <c r="C32" s="242"/>
      <c r="D32" s="292"/>
      <c r="E32" s="86">
        <v>2163.27</v>
      </c>
      <c r="F32" s="87">
        <v>28.52</v>
      </c>
      <c r="G32" s="86">
        <v>2880.06</v>
      </c>
      <c r="H32" s="88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0">
        <f t="shared" si="2"/>
        <v>688.27</v>
      </c>
    </row>
    <row r="33" spans="1:14" ht="15.75" customHeight="1" thickBot="1">
      <c r="A33" s="11" t="str">
        <f t="shared" si="1"/>
        <v>G392553 16</v>
      </c>
      <c r="B33" s="181" t="s">
        <v>75</v>
      </c>
      <c r="C33" s="240">
        <v>16</v>
      </c>
      <c r="D33" s="291">
        <v>697.55</v>
      </c>
      <c r="E33" s="86">
        <v>2153.9899999999998</v>
      </c>
      <c r="F33" s="87" t="s">
        <v>97</v>
      </c>
      <c r="G33" s="86">
        <v>2851.54</v>
      </c>
      <c r="H33" s="88">
        <v>41928</v>
      </c>
      <c r="I33" s="41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0">
        <f t="shared" si="2"/>
        <v>697.55</v>
      </c>
    </row>
    <row r="34" spans="1:14" ht="15.75" customHeight="1" thickBot="1">
      <c r="A34" s="11" t="str">
        <f t="shared" si="1"/>
        <v>G392553 16</v>
      </c>
      <c r="B34" s="181" t="s">
        <v>75</v>
      </c>
      <c r="C34" s="242"/>
      <c r="D34" s="292"/>
      <c r="E34" s="86">
        <v>2153.9899999999998</v>
      </c>
      <c r="F34" s="87">
        <v>28.52</v>
      </c>
      <c r="G34" s="86">
        <v>2880.06</v>
      </c>
      <c r="H34" s="88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0">
        <f t="shared" si="2"/>
        <v>697.55</v>
      </c>
    </row>
    <row r="35" spans="1:14" ht="15.75" customHeight="1" thickBot="1">
      <c r="A35" s="11" t="str">
        <f t="shared" si="1"/>
        <v>G392553 17</v>
      </c>
      <c r="B35" s="181" t="s">
        <v>75</v>
      </c>
      <c r="C35" s="240">
        <v>17</v>
      </c>
      <c r="D35" s="291">
        <v>706.95</v>
      </c>
      <c r="E35" s="86">
        <v>2144.59</v>
      </c>
      <c r="F35" s="87" t="s">
        <v>97</v>
      </c>
      <c r="G35" s="86">
        <v>2851.54</v>
      </c>
      <c r="H35" s="88">
        <v>41959</v>
      </c>
      <c r="I35" s="41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0">
        <f t="shared" si="2"/>
        <v>706.95</v>
      </c>
    </row>
    <row r="36" spans="1:14" ht="15.75" customHeight="1" thickBot="1">
      <c r="A36" s="11" t="str">
        <f t="shared" si="1"/>
        <v>G392553 17</v>
      </c>
      <c r="B36" s="181" t="s">
        <v>75</v>
      </c>
      <c r="C36" s="242"/>
      <c r="D36" s="292"/>
      <c r="E36" s="86">
        <v>2144.59</v>
      </c>
      <c r="F36" s="87">
        <v>28.52</v>
      </c>
      <c r="G36" s="86">
        <v>2880.06</v>
      </c>
      <c r="H36" s="88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0">
        <f t="shared" si="2"/>
        <v>706.95</v>
      </c>
    </row>
    <row r="37" spans="1:14" ht="15.75" customHeight="1" thickBot="1">
      <c r="A37" s="11" t="str">
        <f t="shared" si="1"/>
        <v>G392553 18</v>
      </c>
      <c r="B37" s="181" t="s">
        <v>75</v>
      </c>
      <c r="C37" s="240">
        <v>18</v>
      </c>
      <c r="D37" s="291">
        <v>716.51</v>
      </c>
      <c r="E37" s="86">
        <v>2135.0300000000002</v>
      </c>
      <c r="F37" s="87" t="s">
        <v>97</v>
      </c>
      <c r="G37" s="86">
        <v>2851.54</v>
      </c>
      <c r="H37" s="88">
        <v>41989</v>
      </c>
      <c r="I37" s="41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0">
        <f t="shared" si="2"/>
        <v>716.51</v>
      </c>
    </row>
    <row r="38" spans="1:14" ht="15.75" customHeight="1" thickBot="1">
      <c r="A38" s="11" t="str">
        <f t="shared" si="1"/>
        <v>G392553 18</v>
      </c>
      <c r="B38" s="181" t="s">
        <v>75</v>
      </c>
      <c r="C38" s="242"/>
      <c r="D38" s="292"/>
      <c r="E38" s="86">
        <v>2135.0300000000002</v>
      </c>
      <c r="F38" s="87">
        <v>28.52</v>
      </c>
      <c r="G38" s="86">
        <v>2880.06</v>
      </c>
      <c r="H38" s="88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0">
        <f t="shared" si="2"/>
        <v>716.51</v>
      </c>
    </row>
    <row r="39" spans="1:14" ht="15.75" customHeight="1" thickBot="1">
      <c r="A39" s="11" t="str">
        <f t="shared" si="1"/>
        <v>G392553 19</v>
      </c>
      <c r="B39" s="181" t="s">
        <v>75</v>
      </c>
      <c r="C39" s="240">
        <v>19</v>
      </c>
      <c r="D39" s="291">
        <v>726.17</v>
      </c>
      <c r="E39" s="86">
        <v>2125.37</v>
      </c>
      <c r="F39" s="87" t="s">
        <v>97</v>
      </c>
      <c r="G39" s="86">
        <v>2851.54</v>
      </c>
      <c r="H39" s="88">
        <v>42020</v>
      </c>
      <c r="I39" s="41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0">
        <f t="shared" si="2"/>
        <v>726.17</v>
      </c>
    </row>
    <row r="40" spans="1:14" ht="15.75" customHeight="1" thickBot="1">
      <c r="A40" s="11" t="str">
        <f t="shared" si="1"/>
        <v>G392553 19</v>
      </c>
      <c r="B40" s="181" t="s">
        <v>75</v>
      </c>
      <c r="C40" s="242"/>
      <c r="D40" s="292"/>
      <c r="E40" s="86">
        <v>2125.37</v>
      </c>
      <c r="F40" s="87">
        <v>28.52</v>
      </c>
      <c r="G40" s="86">
        <v>2880.06</v>
      </c>
      <c r="H40" s="88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0">
        <f t="shared" si="2"/>
        <v>726.17</v>
      </c>
    </row>
    <row r="41" spans="1:14" ht="15.75" customHeight="1" thickBot="1">
      <c r="A41" s="11" t="str">
        <f t="shared" si="1"/>
        <v>G392553 20</v>
      </c>
      <c r="B41" s="181" t="s">
        <v>75</v>
      </c>
      <c r="C41" s="240">
        <v>20</v>
      </c>
      <c r="D41" s="291">
        <v>735.99</v>
      </c>
      <c r="E41" s="86">
        <v>2115.5500000000002</v>
      </c>
      <c r="F41" s="87" t="s">
        <v>97</v>
      </c>
      <c r="G41" s="86">
        <v>2851.54</v>
      </c>
      <c r="H41" s="88">
        <v>42051</v>
      </c>
      <c r="I41" s="41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0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1" t="s">
        <v>75</v>
      </c>
      <c r="C42" s="242"/>
      <c r="D42" s="292"/>
      <c r="E42" s="86">
        <v>2115.5500000000002</v>
      </c>
      <c r="F42" s="87">
        <v>28.52</v>
      </c>
      <c r="G42" s="86">
        <v>2880.06</v>
      </c>
      <c r="H42" s="88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0">
        <f t="shared" si="2"/>
        <v>735.99</v>
      </c>
    </row>
    <row r="43" spans="1:14" ht="15.75" customHeight="1" thickBot="1">
      <c r="A43" s="11" t="str">
        <f t="shared" si="4"/>
        <v>G392553 21</v>
      </c>
      <c r="B43" s="181" t="s">
        <v>75</v>
      </c>
      <c r="C43" s="240">
        <v>21</v>
      </c>
      <c r="D43" s="291">
        <v>745.93</v>
      </c>
      <c r="E43" s="86">
        <v>2105.61</v>
      </c>
      <c r="F43" s="87" t="s">
        <v>97</v>
      </c>
      <c r="G43" s="86">
        <v>2851.54</v>
      </c>
      <c r="H43" s="88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0">
        <f t="shared" si="2"/>
        <v>745.93</v>
      </c>
    </row>
    <row r="44" spans="1:14" ht="15.75" customHeight="1" thickBot="1">
      <c r="A44" s="11" t="str">
        <f t="shared" si="4"/>
        <v>G392553 21</v>
      </c>
      <c r="B44" s="181" t="s">
        <v>75</v>
      </c>
      <c r="C44" s="242"/>
      <c r="D44" s="292"/>
      <c r="E44" s="86">
        <v>2105.61</v>
      </c>
      <c r="F44" s="87">
        <v>76.989999999999995</v>
      </c>
      <c r="G44" s="86">
        <v>2928.53</v>
      </c>
      <c r="H44" s="88">
        <v>42106</v>
      </c>
      <c r="I44" s="41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0">
        <f t="shared" si="2"/>
        <v>745.93</v>
      </c>
    </row>
    <row r="45" spans="1:14" ht="15.75" customHeight="1" thickBot="1">
      <c r="A45" s="11" t="str">
        <f t="shared" si="4"/>
        <v>G392553 22</v>
      </c>
      <c r="B45" s="181" t="s">
        <v>75</v>
      </c>
      <c r="C45" s="240">
        <v>22</v>
      </c>
      <c r="D45" s="291">
        <v>755.99</v>
      </c>
      <c r="E45" s="86">
        <v>2095.5500000000002</v>
      </c>
      <c r="F45" s="87" t="s">
        <v>97</v>
      </c>
      <c r="G45" s="86">
        <v>2851.54</v>
      </c>
      <c r="H45" s="88">
        <v>42110</v>
      </c>
      <c r="I45" s="41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0">
        <f t="shared" si="2"/>
        <v>755.99</v>
      </c>
    </row>
    <row r="46" spans="1:14" ht="15.75" customHeight="1" thickBot="1">
      <c r="A46" s="11" t="str">
        <f t="shared" si="4"/>
        <v>G392553 22</v>
      </c>
      <c r="B46" s="181" t="s">
        <v>75</v>
      </c>
      <c r="C46" s="242"/>
      <c r="D46" s="292"/>
      <c r="E46" s="86">
        <v>2095.5500000000002</v>
      </c>
      <c r="F46" s="87">
        <v>28.52</v>
      </c>
      <c r="G46" s="86">
        <v>2880.06</v>
      </c>
      <c r="H46" s="88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0">
        <f t="shared" si="2"/>
        <v>755.99</v>
      </c>
    </row>
    <row r="47" spans="1:14" ht="15.75" customHeight="1" thickBot="1">
      <c r="A47" s="11" t="str">
        <f t="shared" si="4"/>
        <v>G392553 23</v>
      </c>
      <c r="B47" s="181" t="s">
        <v>75</v>
      </c>
      <c r="C47" s="240">
        <v>23</v>
      </c>
      <c r="D47" s="291">
        <v>766.21</v>
      </c>
      <c r="E47" s="86">
        <v>2085.33</v>
      </c>
      <c r="F47" s="87" t="s">
        <v>97</v>
      </c>
      <c r="G47" s="86">
        <v>2851.54</v>
      </c>
      <c r="H47" s="88">
        <v>42140</v>
      </c>
      <c r="I47" s="41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0">
        <f t="shared" si="2"/>
        <v>766.21</v>
      </c>
    </row>
    <row r="48" spans="1:14" ht="15.75" customHeight="1" thickBot="1">
      <c r="A48" s="11" t="str">
        <f t="shared" si="4"/>
        <v>G392553 23</v>
      </c>
      <c r="B48" s="181" t="s">
        <v>75</v>
      </c>
      <c r="C48" s="242"/>
      <c r="D48" s="292"/>
      <c r="E48" s="86">
        <v>2085.33</v>
      </c>
      <c r="F48" s="87">
        <v>28.52</v>
      </c>
      <c r="G48" s="86">
        <v>2880.06</v>
      </c>
      <c r="H48" s="88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0">
        <f t="shared" si="2"/>
        <v>766.21</v>
      </c>
    </row>
    <row r="49" spans="1:14" ht="15.75" customHeight="1" thickBot="1">
      <c r="A49" s="11" t="str">
        <f t="shared" si="4"/>
        <v>G392553 24</v>
      </c>
      <c r="B49" s="181" t="s">
        <v>75</v>
      </c>
      <c r="C49" s="240">
        <v>24</v>
      </c>
      <c r="D49" s="291">
        <v>776.54</v>
      </c>
      <c r="E49" s="86">
        <v>2075</v>
      </c>
      <c r="F49" s="87" t="s">
        <v>97</v>
      </c>
      <c r="G49" s="86">
        <v>2851.54</v>
      </c>
      <c r="H49" s="88">
        <v>42171</v>
      </c>
      <c r="I49" s="41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0">
        <f t="shared" si="2"/>
        <v>776.54</v>
      </c>
    </row>
    <row r="50" spans="1:14" ht="15.75" customHeight="1" thickBot="1">
      <c r="A50" s="11" t="str">
        <f t="shared" si="4"/>
        <v>G392553 24</v>
      </c>
      <c r="B50" s="181" t="s">
        <v>75</v>
      </c>
      <c r="C50" s="242"/>
      <c r="D50" s="292"/>
      <c r="E50" s="86">
        <v>2075</v>
      </c>
      <c r="F50" s="87">
        <v>28.52</v>
      </c>
      <c r="G50" s="86">
        <v>2880.06</v>
      </c>
      <c r="H50" s="88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0">
        <f t="shared" si="2"/>
        <v>776.54</v>
      </c>
    </row>
    <row r="51" spans="1:14" ht="15.75" customHeight="1" thickBot="1">
      <c r="A51" s="11" t="str">
        <f t="shared" si="4"/>
        <v>G392553 25</v>
      </c>
      <c r="B51" s="181" t="s">
        <v>75</v>
      </c>
      <c r="C51" s="240">
        <v>25</v>
      </c>
      <c r="D51" s="291">
        <v>787.02</v>
      </c>
      <c r="E51" s="86">
        <v>2064.52</v>
      </c>
      <c r="F51" s="87" t="s">
        <v>97</v>
      </c>
      <c r="G51" s="86">
        <v>2851.54</v>
      </c>
      <c r="H51" s="88">
        <v>42201</v>
      </c>
      <c r="I51" s="41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0">
        <f t="shared" si="2"/>
        <v>787.02</v>
      </c>
    </row>
    <row r="52" spans="1:14" ht="15.75" customHeight="1" thickBot="1">
      <c r="A52" s="11" t="str">
        <f t="shared" si="4"/>
        <v>G392553 25</v>
      </c>
      <c r="B52" s="181" t="s">
        <v>75</v>
      </c>
      <c r="C52" s="242"/>
      <c r="D52" s="292"/>
      <c r="E52" s="86">
        <v>2064.52</v>
      </c>
      <c r="F52" s="87">
        <v>28.52</v>
      </c>
      <c r="G52" s="86">
        <v>2880.06</v>
      </c>
      <c r="H52" s="88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0">
        <f t="shared" si="2"/>
        <v>787.02</v>
      </c>
    </row>
    <row r="53" spans="1:14" ht="15.75" customHeight="1" thickBot="1">
      <c r="A53" s="11" t="str">
        <f t="shared" si="4"/>
        <v>G392553 26</v>
      </c>
      <c r="B53" s="181" t="s">
        <v>75</v>
      </c>
      <c r="C53" s="240">
        <v>26</v>
      </c>
      <c r="D53" s="291">
        <v>797.65</v>
      </c>
      <c r="E53" s="86">
        <v>2053.89</v>
      </c>
      <c r="F53" s="87" t="s">
        <v>97</v>
      </c>
      <c r="G53" s="86">
        <v>2851.54</v>
      </c>
      <c r="H53" s="88">
        <v>42232</v>
      </c>
      <c r="I53" s="41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0">
        <f t="shared" si="2"/>
        <v>797.65</v>
      </c>
    </row>
    <row r="54" spans="1:14" ht="15.75" customHeight="1" thickBot="1">
      <c r="A54" s="11" t="str">
        <f t="shared" si="4"/>
        <v>G392553 26</v>
      </c>
      <c r="B54" s="181" t="s">
        <v>75</v>
      </c>
      <c r="C54" s="242"/>
      <c r="D54" s="292"/>
      <c r="E54" s="86">
        <v>2053.89</v>
      </c>
      <c r="F54" s="87">
        <v>28.52</v>
      </c>
      <c r="G54" s="86">
        <v>2880.06</v>
      </c>
      <c r="H54" s="88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0">
        <f t="shared" si="2"/>
        <v>797.65</v>
      </c>
    </row>
    <row r="55" spans="1:14" ht="15.75" customHeight="1" thickBot="1">
      <c r="A55" s="11" t="str">
        <f t="shared" si="4"/>
        <v>G392553 27</v>
      </c>
      <c r="B55" s="181" t="s">
        <v>75</v>
      </c>
      <c r="C55" s="240">
        <v>27</v>
      </c>
      <c r="D55" s="291">
        <v>808.42</v>
      </c>
      <c r="E55" s="86">
        <v>2043.12</v>
      </c>
      <c r="F55" s="87" t="s">
        <v>97</v>
      </c>
      <c r="G55" s="86">
        <v>2851.54</v>
      </c>
      <c r="H55" s="88">
        <v>42263</v>
      </c>
      <c r="I55" s="41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0">
        <f t="shared" si="2"/>
        <v>808.42</v>
      </c>
    </row>
    <row r="56" spans="1:14" ht="15.75" customHeight="1" thickBot="1">
      <c r="A56" s="11" t="str">
        <f t="shared" si="4"/>
        <v>G392553 27</v>
      </c>
      <c r="B56" s="181" t="s">
        <v>75</v>
      </c>
      <c r="C56" s="242"/>
      <c r="D56" s="292"/>
      <c r="E56" s="86">
        <v>2043.12</v>
      </c>
      <c r="F56" s="87">
        <v>28.52</v>
      </c>
      <c r="G56" s="86">
        <v>2880.06</v>
      </c>
      <c r="H56" s="88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0">
        <f t="shared" si="2"/>
        <v>808.42</v>
      </c>
    </row>
    <row r="57" spans="1:14" ht="15.75" customHeight="1" thickBot="1">
      <c r="A57" s="11" t="str">
        <f t="shared" si="4"/>
        <v>G392553 28</v>
      </c>
      <c r="B57" s="181" t="s">
        <v>75</v>
      </c>
      <c r="C57" s="240">
        <v>28</v>
      </c>
      <c r="D57" s="291">
        <v>819.32</v>
      </c>
      <c r="E57" s="86">
        <v>2032.22</v>
      </c>
      <c r="F57" s="87" t="s">
        <v>97</v>
      </c>
      <c r="G57" s="86">
        <v>2851.54</v>
      </c>
      <c r="H57" s="88">
        <v>42293</v>
      </c>
      <c r="I57" s="41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0">
        <f t="shared" si="2"/>
        <v>819.32</v>
      </c>
    </row>
    <row r="58" spans="1:14" ht="15.75" customHeight="1" thickBot="1">
      <c r="A58" s="11" t="str">
        <f t="shared" si="4"/>
        <v>G392553 28</v>
      </c>
      <c r="B58" s="181" t="s">
        <v>75</v>
      </c>
      <c r="C58" s="242"/>
      <c r="D58" s="292"/>
      <c r="E58" s="86">
        <v>2032.22</v>
      </c>
      <c r="F58" s="87">
        <v>28.52</v>
      </c>
      <c r="G58" s="86">
        <v>2880.06</v>
      </c>
      <c r="H58" s="88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0">
        <f t="shared" si="2"/>
        <v>819.32</v>
      </c>
    </row>
    <row r="59" spans="1:14" ht="15.75" customHeight="1" thickBot="1">
      <c r="A59" s="11" t="str">
        <f t="shared" si="4"/>
        <v>G392553 29</v>
      </c>
      <c r="B59" s="181" t="s">
        <v>75</v>
      </c>
      <c r="C59" s="240">
        <v>29</v>
      </c>
      <c r="D59" s="291">
        <v>830.39</v>
      </c>
      <c r="E59" s="86">
        <v>2021.15</v>
      </c>
      <c r="F59" s="87" t="s">
        <v>97</v>
      </c>
      <c r="G59" s="86">
        <v>2851.54</v>
      </c>
      <c r="H59" s="88">
        <v>42324</v>
      </c>
      <c r="I59" s="41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0">
        <f t="shared" si="2"/>
        <v>830.39</v>
      </c>
    </row>
    <row r="60" spans="1:14" ht="15.75" customHeight="1" thickBot="1">
      <c r="A60" s="11" t="str">
        <f t="shared" si="4"/>
        <v>G392553 29</v>
      </c>
      <c r="B60" s="181" t="s">
        <v>75</v>
      </c>
      <c r="C60" s="242"/>
      <c r="D60" s="292"/>
      <c r="E60" s="86">
        <v>2021.15</v>
      </c>
      <c r="F60" s="87">
        <v>28.52</v>
      </c>
      <c r="G60" s="86">
        <v>2880.06</v>
      </c>
      <c r="H60" s="88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0">
        <f t="shared" si="2"/>
        <v>830.39</v>
      </c>
    </row>
    <row r="61" spans="1:14" ht="15.75" customHeight="1" thickBot="1">
      <c r="A61" s="11" t="str">
        <f t="shared" si="4"/>
        <v>G392553 30</v>
      </c>
      <c r="B61" s="181" t="s">
        <v>75</v>
      </c>
      <c r="C61" s="240">
        <v>30</v>
      </c>
      <c r="D61" s="291">
        <v>841.61</v>
      </c>
      <c r="E61" s="86">
        <v>2009.93</v>
      </c>
      <c r="F61" s="87" t="s">
        <v>97</v>
      </c>
      <c r="G61" s="86">
        <v>2851.54</v>
      </c>
      <c r="H61" s="88">
        <v>42354</v>
      </c>
      <c r="I61" s="41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0">
        <f t="shared" si="2"/>
        <v>841.61</v>
      </c>
    </row>
    <row r="62" spans="1:14" ht="15.75" customHeight="1" thickBot="1">
      <c r="A62" s="11" t="str">
        <f t="shared" si="4"/>
        <v>G392553 30</v>
      </c>
      <c r="B62" s="181" t="s">
        <v>75</v>
      </c>
      <c r="C62" s="242"/>
      <c r="D62" s="292"/>
      <c r="E62" s="86">
        <v>2009.93</v>
      </c>
      <c r="F62" s="87">
        <v>28.52</v>
      </c>
      <c r="G62" s="86">
        <v>2880.06</v>
      </c>
      <c r="H62" s="88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0">
        <f t="shared" si="2"/>
        <v>841.61</v>
      </c>
    </row>
    <row r="63" spans="1:14" ht="15.75" customHeight="1" thickBot="1">
      <c r="A63" s="11" t="str">
        <f t="shared" si="4"/>
        <v>G392553 31</v>
      </c>
      <c r="B63" s="181" t="s">
        <v>75</v>
      </c>
      <c r="C63" s="240">
        <v>31</v>
      </c>
      <c r="D63" s="291">
        <v>852.97</v>
      </c>
      <c r="E63" s="86">
        <v>1998.57</v>
      </c>
      <c r="F63" s="87" t="s">
        <v>97</v>
      </c>
      <c r="G63" s="86">
        <v>2851.54</v>
      </c>
      <c r="H63" s="88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0">
        <f t="shared" si="2"/>
        <v>852.97</v>
      </c>
    </row>
    <row r="64" spans="1:14" ht="15.75" customHeight="1" thickBot="1">
      <c r="A64" s="11" t="str">
        <f t="shared" si="4"/>
        <v>G392553 31</v>
      </c>
      <c r="B64" s="181" t="s">
        <v>75</v>
      </c>
      <c r="C64" s="242"/>
      <c r="D64" s="292"/>
      <c r="E64" s="86">
        <v>1998.57</v>
      </c>
      <c r="F64" s="87">
        <v>156.83000000000001</v>
      </c>
      <c r="G64" s="86">
        <v>3008.37</v>
      </c>
      <c r="H64" s="88">
        <v>42441</v>
      </c>
      <c r="I64" s="41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0">
        <f t="shared" si="2"/>
        <v>852.97</v>
      </c>
    </row>
    <row r="65" spans="1:14" ht="15.75" customHeight="1" thickBot="1">
      <c r="A65" s="11" t="str">
        <f t="shared" si="4"/>
        <v>G392553 32</v>
      </c>
      <c r="B65" s="181" t="s">
        <v>75</v>
      </c>
      <c r="C65" s="240">
        <v>32</v>
      </c>
      <c r="D65" s="291">
        <v>864.48</v>
      </c>
      <c r="E65" s="86">
        <v>1987.06</v>
      </c>
      <c r="F65" s="87" t="s">
        <v>97</v>
      </c>
      <c r="G65" s="86">
        <v>2851.54</v>
      </c>
      <c r="H65" s="88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0">
        <f t="shared" si="2"/>
        <v>864.48</v>
      </c>
    </row>
    <row r="66" spans="1:14" ht="15.75" customHeight="1" thickBot="1">
      <c r="A66" s="11" t="str">
        <f t="shared" si="4"/>
        <v>G392553 32</v>
      </c>
      <c r="B66" s="181" t="s">
        <v>75</v>
      </c>
      <c r="C66" s="242"/>
      <c r="D66" s="292"/>
      <c r="E66" s="86">
        <v>1987.06</v>
      </c>
      <c r="F66" s="87">
        <v>162.54</v>
      </c>
      <c r="G66" s="86">
        <v>3014.08</v>
      </c>
      <c r="H66" s="88">
        <v>42472</v>
      </c>
      <c r="I66" s="41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0">
        <f t="shared" si="2"/>
        <v>864.48</v>
      </c>
    </row>
    <row r="67" spans="1:14" ht="15.75" customHeight="1" thickBot="1">
      <c r="A67" s="11" t="str">
        <f t="shared" si="4"/>
        <v>G392553 33</v>
      </c>
      <c r="B67" s="181" t="s">
        <v>75</v>
      </c>
      <c r="C67" s="240">
        <v>33</v>
      </c>
      <c r="D67" s="291">
        <v>876.15</v>
      </c>
      <c r="E67" s="86">
        <v>1975.39</v>
      </c>
      <c r="F67" s="87" t="s">
        <v>97</v>
      </c>
      <c r="G67" s="86">
        <v>2851.54</v>
      </c>
      <c r="H67" s="88">
        <v>42445</v>
      </c>
      <c r="I67" s="41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0">
        <f t="shared" si="2"/>
        <v>876.15</v>
      </c>
    </row>
    <row r="68" spans="1:14" ht="15.75" customHeight="1" thickBot="1">
      <c r="A68" s="11" t="str">
        <f t="shared" si="4"/>
        <v>G392553 33</v>
      </c>
      <c r="B68" s="181" t="s">
        <v>75</v>
      </c>
      <c r="C68" s="242"/>
      <c r="D68" s="292"/>
      <c r="E68" s="86">
        <v>1975.39</v>
      </c>
      <c r="F68" s="87">
        <v>28.52</v>
      </c>
      <c r="G68" s="86">
        <v>2880.06</v>
      </c>
      <c r="H68" s="88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0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1" t="s">
        <v>75</v>
      </c>
      <c r="C69" s="240">
        <v>34</v>
      </c>
      <c r="D69" s="291">
        <v>887.98</v>
      </c>
      <c r="E69" s="86">
        <v>1963.56</v>
      </c>
      <c r="F69" s="87" t="s">
        <v>97</v>
      </c>
      <c r="G69" s="86">
        <v>2851.54</v>
      </c>
      <c r="H69" s="88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0">
        <f t="shared" si="5"/>
        <v>887.98</v>
      </c>
    </row>
    <row r="70" spans="1:14" ht="15.75" customHeight="1" thickBot="1">
      <c r="A70" s="11" t="str">
        <f t="shared" si="4"/>
        <v>G392553 34</v>
      </c>
      <c r="B70" s="181" t="s">
        <v>75</v>
      </c>
      <c r="C70" s="242"/>
      <c r="D70" s="292"/>
      <c r="E70" s="86">
        <v>1963.56</v>
      </c>
      <c r="F70" s="87">
        <v>28.52</v>
      </c>
      <c r="G70" s="86">
        <v>2880.06</v>
      </c>
      <c r="H70" s="88">
        <v>42486</v>
      </c>
      <c r="I70" s="41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0">
        <f t="shared" si="5"/>
        <v>887.98</v>
      </c>
    </row>
    <row r="71" spans="1:14" ht="15.75" customHeight="1" thickBot="1">
      <c r="A71" s="11" t="str">
        <f t="shared" si="4"/>
        <v>G392553 35</v>
      </c>
      <c r="B71" s="181" t="s">
        <v>75</v>
      </c>
      <c r="C71" s="240">
        <v>35</v>
      </c>
      <c r="D71" s="291">
        <v>899.97</v>
      </c>
      <c r="E71" s="86">
        <v>1951.57</v>
      </c>
      <c r="F71" s="87" t="s">
        <v>97</v>
      </c>
      <c r="G71" s="86">
        <v>2851.54</v>
      </c>
      <c r="H71" s="88">
        <v>42506</v>
      </c>
      <c r="I71" s="41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0">
        <f t="shared" si="5"/>
        <v>899.97</v>
      </c>
    </row>
    <row r="72" spans="1:14" ht="15.75" customHeight="1" thickBot="1">
      <c r="A72" s="11" t="str">
        <f t="shared" si="4"/>
        <v>G392553 35</v>
      </c>
      <c r="B72" s="181" t="s">
        <v>75</v>
      </c>
      <c r="C72" s="242"/>
      <c r="D72" s="292"/>
      <c r="E72" s="86">
        <v>1951.57</v>
      </c>
      <c r="F72" s="87">
        <v>28.52</v>
      </c>
      <c r="G72" s="86">
        <v>2880.06</v>
      </c>
      <c r="H72" s="88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0">
        <f t="shared" si="5"/>
        <v>899.97</v>
      </c>
    </row>
    <row r="73" spans="1:14" ht="15.75" customHeight="1" thickBot="1">
      <c r="A73" s="11" t="str">
        <f t="shared" si="4"/>
        <v>G392553 36</v>
      </c>
      <c r="B73" s="181" t="s">
        <v>75</v>
      </c>
      <c r="C73" s="240">
        <v>36</v>
      </c>
      <c r="D73" s="291">
        <v>912.12</v>
      </c>
      <c r="E73" s="86">
        <v>1939.42</v>
      </c>
      <c r="F73" s="87" t="s">
        <v>97</v>
      </c>
      <c r="G73" s="86">
        <v>2851.54</v>
      </c>
      <c r="H73" s="88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0">
        <f t="shared" si="5"/>
        <v>912.12</v>
      </c>
    </row>
    <row r="74" spans="1:14" ht="15.75" customHeight="1" thickBot="1">
      <c r="A74" s="11" t="str">
        <f t="shared" si="4"/>
        <v>G392553 36</v>
      </c>
      <c r="B74" s="181" t="s">
        <v>75</v>
      </c>
      <c r="C74" s="242"/>
      <c r="D74" s="292"/>
      <c r="E74" s="86">
        <v>1939.42</v>
      </c>
      <c r="F74" s="87">
        <v>162.54</v>
      </c>
      <c r="G74" s="86">
        <v>3014.08</v>
      </c>
      <c r="H74" s="88">
        <v>42594</v>
      </c>
      <c r="I74" s="41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0">
        <f t="shared" si="5"/>
        <v>912.12</v>
      </c>
    </row>
    <row r="75" spans="1:14" ht="15.75" customHeight="1" thickBot="1">
      <c r="A75" s="11" t="str">
        <f t="shared" si="4"/>
        <v>G392553 37</v>
      </c>
      <c r="B75" s="181" t="s">
        <v>75</v>
      </c>
      <c r="C75" s="240">
        <v>37</v>
      </c>
      <c r="D75" s="291">
        <v>924.43</v>
      </c>
      <c r="E75" s="86">
        <v>1927.11</v>
      </c>
      <c r="F75" s="87" t="s">
        <v>97</v>
      </c>
      <c r="G75" s="86">
        <v>2851.54</v>
      </c>
      <c r="H75" s="88">
        <v>42567</v>
      </c>
      <c r="I75" s="41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0">
        <f t="shared" si="5"/>
        <v>924.43</v>
      </c>
    </row>
    <row r="76" spans="1:14" ht="15.75" customHeight="1" thickBot="1">
      <c r="A76" s="11" t="str">
        <f t="shared" si="4"/>
        <v>G392553 37</v>
      </c>
      <c r="B76" s="181" t="s">
        <v>75</v>
      </c>
      <c r="C76" s="242"/>
      <c r="D76" s="292"/>
      <c r="E76" s="86">
        <v>1927.11</v>
      </c>
      <c r="F76" s="87">
        <v>28.52</v>
      </c>
      <c r="G76" s="86">
        <v>2880.06</v>
      </c>
      <c r="H76" s="88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0">
        <f t="shared" si="5"/>
        <v>924.43</v>
      </c>
    </row>
    <row r="77" spans="1:14" ht="15.75" customHeight="1" thickBot="1">
      <c r="A77" s="11" t="str">
        <f t="shared" si="4"/>
        <v>G392553 38</v>
      </c>
      <c r="B77" s="181" t="s">
        <v>75</v>
      </c>
      <c r="C77" s="240">
        <v>38</v>
      </c>
      <c r="D77" s="291">
        <v>936.91</v>
      </c>
      <c r="E77" s="86">
        <v>1914.63</v>
      </c>
      <c r="F77" s="87" t="s">
        <v>97</v>
      </c>
      <c r="G77" s="86">
        <v>2851.54</v>
      </c>
      <c r="H77" s="88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0">
        <f t="shared" si="5"/>
        <v>936.91</v>
      </c>
    </row>
    <row r="78" spans="1:14" ht="15.75" customHeight="1" thickBot="1">
      <c r="A78" s="11" t="str">
        <f t="shared" si="4"/>
        <v>G392553 38</v>
      </c>
      <c r="B78" s="181" t="s">
        <v>75</v>
      </c>
      <c r="C78" s="242"/>
      <c r="D78" s="292"/>
      <c r="E78" s="86">
        <v>1914.63</v>
      </c>
      <c r="F78" s="87">
        <v>28.52</v>
      </c>
      <c r="G78" s="86">
        <v>2880.06</v>
      </c>
      <c r="H78" s="88">
        <v>42608</v>
      </c>
      <c r="I78" s="41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0">
        <f t="shared" si="5"/>
        <v>936.91</v>
      </c>
    </row>
    <row r="79" spans="1:14" ht="15.75" customHeight="1" thickBot="1">
      <c r="A79" s="11" t="str">
        <f t="shared" si="4"/>
        <v>G392553 39</v>
      </c>
      <c r="B79" s="181" t="s">
        <v>75</v>
      </c>
      <c r="C79" s="240">
        <v>39</v>
      </c>
      <c r="D79" s="291">
        <v>949.56</v>
      </c>
      <c r="E79" s="86">
        <v>1901.98</v>
      </c>
      <c r="F79" s="87" t="s">
        <v>97</v>
      </c>
      <c r="G79" s="86">
        <v>2851.54</v>
      </c>
      <c r="H79" s="88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0">
        <f t="shared" si="5"/>
        <v>949.56</v>
      </c>
    </row>
    <row r="80" spans="1:14" ht="15.75" customHeight="1" thickBot="1">
      <c r="A80" s="11" t="str">
        <f t="shared" si="4"/>
        <v>G392553 39</v>
      </c>
      <c r="B80" s="181" t="s">
        <v>75</v>
      </c>
      <c r="C80" s="242"/>
      <c r="D80" s="292"/>
      <c r="E80" s="86">
        <v>1901.98</v>
      </c>
      <c r="F80" s="87">
        <v>162.54</v>
      </c>
      <c r="G80" s="86">
        <v>3014.08</v>
      </c>
      <c r="H80" s="88">
        <v>42686</v>
      </c>
      <c r="I80" s="41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0">
        <f t="shared" si="5"/>
        <v>949.56</v>
      </c>
    </row>
    <row r="81" spans="1:14" ht="15.75" customHeight="1" thickBot="1">
      <c r="A81" s="11" t="str">
        <f t="shared" si="4"/>
        <v>G392553 40</v>
      </c>
      <c r="B81" s="181" t="s">
        <v>75</v>
      </c>
      <c r="C81" s="240">
        <v>40</v>
      </c>
      <c r="D81" s="291">
        <v>962.38</v>
      </c>
      <c r="E81" s="86">
        <v>1889.16</v>
      </c>
      <c r="F81" s="87" t="s">
        <v>97</v>
      </c>
      <c r="G81" s="86">
        <v>2851.54</v>
      </c>
      <c r="H81" s="88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0">
        <f t="shared" si="5"/>
        <v>962.38</v>
      </c>
    </row>
    <row r="82" spans="1:14" ht="15.75" customHeight="1" thickBot="1">
      <c r="A82" s="11" t="str">
        <f t="shared" si="4"/>
        <v>G392553 40</v>
      </c>
      <c r="B82" s="181" t="s">
        <v>75</v>
      </c>
      <c r="C82" s="242"/>
      <c r="D82" s="292"/>
      <c r="E82" s="86">
        <v>1889.16</v>
      </c>
      <c r="F82" s="87">
        <v>76.989999999999995</v>
      </c>
      <c r="G82" s="86">
        <v>2928.53</v>
      </c>
      <c r="H82" s="88">
        <v>42686</v>
      </c>
      <c r="I82" s="41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0">
        <f t="shared" si="5"/>
        <v>962.38</v>
      </c>
    </row>
    <row r="83" spans="1:14" ht="15.75" customHeight="1" thickBot="1">
      <c r="A83" s="11" t="str">
        <f t="shared" si="4"/>
        <v>G392553 41</v>
      </c>
      <c r="B83" s="181" t="s">
        <v>75</v>
      </c>
      <c r="C83" s="240">
        <v>41</v>
      </c>
      <c r="D83" s="291">
        <v>975.38</v>
      </c>
      <c r="E83" s="86">
        <v>1876.16</v>
      </c>
      <c r="F83" s="87" t="s">
        <v>97</v>
      </c>
      <c r="G83" s="86">
        <v>2851.54</v>
      </c>
      <c r="H83" s="88">
        <v>42690</v>
      </c>
      <c r="I83" s="41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0">
        <f t="shared" si="5"/>
        <v>975.38</v>
      </c>
    </row>
    <row r="84" spans="1:14" ht="15.75" customHeight="1" thickBot="1">
      <c r="A84" s="11" t="str">
        <f t="shared" si="4"/>
        <v>G392553 41</v>
      </c>
      <c r="B84" s="181" t="s">
        <v>75</v>
      </c>
      <c r="C84" s="242"/>
      <c r="D84" s="292"/>
      <c r="E84" s="86">
        <v>1876.16</v>
      </c>
      <c r="F84" s="87">
        <v>28.52</v>
      </c>
      <c r="G84" s="86">
        <v>2880.06</v>
      </c>
      <c r="H84" s="88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0">
        <f t="shared" si="5"/>
        <v>975.38</v>
      </c>
    </row>
    <row r="85" spans="1:14" ht="15.75" customHeight="1" thickBot="1">
      <c r="A85" s="11" t="str">
        <f t="shared" si="4"/>
        <v>G392553 42</v>
      </c>
      <c r="B85" s="181" t="s">
        <v>75</v>
      </c>
      <c r="C85" s="240">
        <v>42</v>
      </c>
      <c r="D85" s="291">
        <v>988.54</v>
      </c>
      <c r="E85" s="86">
        <v>1863</v>
      </c>
      <c r="F85" s="87" t="s">
        <v>97</v>
      </c>
      <c r="G85" s="86">
        <v>2851.54</v>
      </c>
      <c r="H85" s="88">
        <v>42720</v>
      </c>
      <c r="I85" s="41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0">
        <f t="shared" si="5"/>
        <v>988.54</v>
      </c>
    </row>
    <row r="86" spans="1:14" ht="15.75" customHeight="1" thickBot="1">
      <c r="A86" s="11" t="str">
        <f t="shared" si="4"/>
        <v>G392553 42</v>
      </c>
      <c r="B86" s="181" t="s">
        <v>75</v>
      </c>
      <c r="C86" s="242"/>
      <c r="D86" s="292"/>
      <c r="E86" s="86">
        <v>1863</v>
      </c>
      <c r="F86" s="87">
        <v>28.52</v>
      </c>
      <c r="G86" s="86">
        <v>2880.06</v>
      </c>
      <c r="H86" s="88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0">
        <f t="shared" si="5"/>
        <v>988.54</v>
      </c>
    </row>
    <row r="87" spans="1:14" ht="15.75" customHeight="1" thickBot="1">
      <c r="A87" s="11" t="str">
        <f t="shared" si="4"/>
        <v>G392553 43</v>
      </c>
      <c r="B87" s="181" t="s">
        <v>75</v>
      </c>
      <c r="C87" s="240">
        <v>43</v>
      </c>
      <c r="D87" s="281">
        <v>1001.89</v>
      </c>
      <c r="E87" s="86">
        <v>1849.65</v>
      </c>
      <c r="F87" s="87" t="s">
        <v>97</v>
      </c>
      <c r="G87" s="86">
        <v>2851.54</v>
      </c>
      <c r="H87" s="88">
        <v>42751</v>
      </c>
      <c r="I87" s="41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0">
        <f t="shared" si="5"/>
        <v>1001.89</v>
      </c>
    </row>
    <row r="88" spans="1:14" ht="15.75" customHeight="1" thickBot="1">
      <c r="A88" s="11" t="str">
        <f t="shared" si="4"/>
        <v>G392553 43</v>
      </c>
      <c r="B88" s="181" t="s">
        <v>75</v>
      </c>
      <c r="C88" s="242"/>
      <c r="D88" s="282"/>
      <c r="E88" s="86">
        <v>1849.65</v>
      </c>
      <c r="F88" s="87">
        <v>28.52</v>
      </c>
      <c r="G88" s="86">
        <v>2880.06</v>
      </c>
      <c r="H88" s="88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0">
        <f t="shared" si="5"/>
        <v>1001.89</v>
      </c>
    </row>
    <row r="89" spans="1:14" ht="15.75" customHeight="1" thickBot="1">
      <c r="A89" s="11" t="str">
        <f t="shared" si="4"/>
        <v>G392553 44</v>
      </c>
      <c r="B89" s="181" t="s">
        <v>75</v>
      </c>
      <c r="C89" s="240">
        <v>44</v>
      </c>
      <c r="D89" s="281">
        <v>1015.41</v>
      </c>
      <c r="E89" s="86">
        <v>1836.13</v>
      </c>
      <c r="F89" s="87" t="s">
        <v>97</v>
      </c>
      <c r="G89" s="86">
        <v>2851.54</v>
      </c>
      <c r="H89" s="88">
        <v>42782</v>
      </c>
      <c r="I89" s="41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0">
        <f t="shared" si="5"/>
        <v>1015.41</v>
      </c>
    </row>
    <row r="90" spans="1:14" ht="15.75" customHeight="1" thickBot="1">
      <c r="A90" s="11" t="str">
        <f t="shared" si="4"/>
        <v>G392553 44</v>
      </c>
      <c r="B90" s="181" t="s">
        <v>75</v>
      </c>
      <c r="C90" s="242"/>
      <c r="D90" s="282"/>
      <c r="E90" s="86">
        <v>1836.13</v>
      </c>
      <c r="F90" s="87">
        <v>28.52</v>
      </c>
      <c r="G90" s="86">
        <v>2880.06</v>
      </c>
      <c r="H90" s="88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0">
        <f t="shared" si="5"/>
        <v>1015.41</v>
      </c>
    </row>
    <row r="91" spans="1:14" ht="15.75" customHeight="1" thickBot="1">
      <c r="A91" s="11" t="str">
        <f t="shared" si="4"/>
        <v>G392553 45</v>
      </c>
      <c r="B91" s="181" t="s">
        <v>75</v>
      </c>
      <c r="C91" s="240">
        <v>45</v>
      </c>
      <c r="D91" s="281">
        <v>1029.1099999999999</v>
      </c>
      <c r="E91" s="86">
        <v>1822.43</v>
      </c>
      <c r="F91" s="87" t="s">
        <v>97</v>
      </c>
      <c r="G91" s="86">
        <v>2851.54</v>
      </c>
      <c r="H91" s="88">
        <v>42810</v>
      </c>
      <c r="I91" s="41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0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1" t="s">
        <v>75</v>
      </c>
      <c r="C92" s="242"/>
      <c r="D92" s="282"/>
      <c r="E92" s="86">
        <v>1822.43</v>
      </c>
      <c r="F92" s="87">
        <v>28.52</v>
      </c>
      <c r="G92" s="86">
        <v>2880.06</v>
      </c>
      <c r="H92" s="88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0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1" t="s">
        <v>75</v>
      </c>
      <c r="C93" s="240">
        <v>46</v>
      </c>
      <c r="D93" s="281">
        <v>1043</v>
      </c>
      <c r="E93" s="86">
        <v>1808.54</v>
      </c>
      <c r="F93" s="87" t="s">
        <v>97</v>
      </c>
      <c r="G93" s="86">
        <v>2851.54</v>
      </c>
      <c r="H93" s="88">
        <v>42841</v>
      </c>
      <c r="I93" s="41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0">
        <f t="shared" si="5"/>
        <v>1043</v>
      </c>
    </row>
    <row r="94" spans="1:14" ht="15.75" customHeight="1" thickBot="1">
      <c r="A94" s="11" t="str">
        <f t="shared" si="4"/>
        <v>G392553 46</v>
      </c>
      <c r="B94" s="181" t="s">
        <v>75</v>
      </c>
      <c r="C94" s="242"/>
      <c r="D94" s="282"/>
      <c r="E94" s="86">
        <v>1808.54</v>
      </c>
      <c r="F94" s="87">
        <v>28.52</v>
      </c>
      <c r="G94" s="86">
        <v>2880.06</v>
      </c>
      <c r="H94" s="88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0">
        <f t="shared" si="5"/>
        <v>1043</v>
      </c>
    </row>
    <row r="95" spans="1:14" ht="15.75" customHeight="1" thickBot="1">
      <c r="A95" s="11" t="str">
        <f t="shared" si="4"/>
        <v>G392553 47</v>
      </c>
      <c r="B95" s="181" t="s">
        <v>75</v>
      </c>
      <c r="C95" s="240">
        <v>47</v>
      </c>
      <c r="D95" s="281">
        <v>1057.0999999999999</v>
      </c>
      <c r="E95" s="86">
        <v>1794.44</v>
      </c>
      <c r="F95" s="87" t="s">
        <v>97</v>
      </c>
      <c r="G95" s="86">
        <v>2851.54</v>
      </c>
      <c r="H95" s="88">
        <v>42871</v>
      </c>
      <c r="I95" s="41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0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1" t="s">
        <v>75</v>
      </c>
      <c r="C96" s="242"/>
      <c r="D96" s="282"/>
      <c r="E96" s="86">
        <v>1794.44</v>
      </c>
      <c r="F96" s="87">
        <v>28.52</v>
      </c>
      <c r="G96" s="86">
        <v>2880.06</v>
      </c>
      <c r="H96" s="88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0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1" t="s">
        <v>75</v>
      </c>
      <c r="C97" s="240">
        <v>48</v>
      </c>
      <c r="D97" s="281">
        <v>1071.3699999999999</v>
      </c>
      <c r="E97" s="86">
        <v>1780.17</v>
      </c>
      <c r="F97" s="87" t="s">
        <v>97</v>
      </c>
      <c r="G97" s="86">
        <v>2851.54</v>
      </c>
      <c r="H97" s="88">
        <v>42902</v>
      </c>
      <c r="I97" s="41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0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1" t="s">
        <v>75</v>
      </c>
      <c r="C98" s="242"/>
      <c r="D98" s="282"/>
      <c r="E98" s="86">
        <v>1780.17</v>
      </c>
      <c r="F98" s="87">
        <v>28.52</v>
      </c>
      <c r="G98" s="86">
        <v>2880.06</v>
      </c>
      <c r="H98" s="88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0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1" t="s">
        <v>75</v>
      </c>
      <c r="C99" s="240">
        <v>49</v>
      </c>
      <c r="D99" s="281">
        <v>1085.83</v>
      </c>
      <c r="E99" s="86">
        <v>1765.71</v>
      </c>
      <c r="F99" s="87" t="s">
        <v>97</v>
      </c>
      <c r="G99" s="86">
        <v>2851.54</v>
      </c>
      <c r="H99" s="88">
        <v>42932</v>
      </c>
      <c r="I99" s="41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0">
        <f t="shared" si="5"/>
        <v>1085.83</v>
      </c>
    </row>
    <row r="100" spans="1:14" ht="15.75" customHeight="1" thickBot="1">
      <c r="A100" s="11" t="str">
        <f t="shared" si="4"/>
        <v>G392553 49</v>
      </c>
      <c r="B100" s="181" t="s">
        <v>75</v>
      </c>
      <c r="C100" s="242"/>
      <c r="D100" s="282"/>
      <c r="E100" s="86">
        <v>1765.71</v>
      </c>
      <c r="F100" s="87">
        <v>28.52</v>
      </c>
      <c r="G100" s="86">
        <v>2880.06</v>
      </c>
      <c r="H100" s="88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0">
        <f t="shared" si="5"/>
        <v>1085.83</v>
      </c>
    </row>
    <row r="101" spans="1:14" ht="15.75" customHeight="1" thickBot="1">
      <c r="A101" s="11" t="str">
        <f t="shared" si="4"/>
        <v>G392553 50</v>
      </c>
      <c r="B101" s="181" t="s">
        <v>75</v>
      </c>
      <c r="C101" s="240">
        <v>50</v>
      </c>
      <c r="D101" s="281">
        <v>1100.49</v>
      </c>
      <c r="E101" s="86">
        <v>1751.05</v>
      </c>
      <c r="F101" s="87" t="s">
        <v>97</v>
      </c>
      <c r="G101" s="86">
        <v>2851.54</v>
      </c>
      <c r="H101" s="88">
        <v>42963</v>
      </c>
      <c r="I101" s="41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0">
        <f t="shared" si="5"/>
        <v>1100.49</v>
      </c>
    </row>
    <row r="102" spans="1:14" ht="15.75" customHeight="1" thickBot="1">
      <c r="A102" s="11" t="str">
        <f t="shared" si="4"/>
        <v>G392553 50</v>
      </c>
      <c r="B102" s="181" t="s">
        <v>75</v>
      </c>
      <c r="C102" s="242"/>
      <c r="D102" s="282"/>
      <c r="E102" s="86">
        <v>1751.05</v>
      </c>
      <c r="F102" s="87">
        <v>28.52</v>
      </c>
      <c r="G102" s="86">
        <v>2880.06</v>
      </c>
      <c r="H102" s="88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0">
        <f t="shared" si="5"/>
        <v>1100.49</v>
      </c>
    </row>
    <row r="103" spans="1:14" ht="15.75" customHeight="1" thickBot="1">
      <c r="A103" s="11" t="str">
        <f t="shared" si="4"/>
        <v>G392553 51</v>
      </c>
      <c r="B103" s="181" t="s">
        <v>75</v>
      </c>
      <c r="C103" s="240">
        <v>51</v>
      </c>
      <c r="D103" s="281">
        <v>1115.3499999999999</v>
      </c>
      <c r="E103" s="86">
        <v>1736.19</v>
      </c>
      <c r="F103" s="87" t="s">
        <v>97</v>
      </c>
      <c r="G103" s="86">
        <v>2851.54</v>
      </c>
      <c r="H103" s="88">
        <v>42994</v>
      </c>
      <c r="I103" s="41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0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1" t="s">
        <v>75</v>
      </c>
      <c r="C104" s="242"/>
      <c r="D104" s="282"/>
      <c r="E104" s="86">
        <v>1736.19</v>
      </c>
      <c r="F104" s="87">
        <v>28.52</v>
      </c>
      <c r="G104" s="86">
        <v>2880.06</v>
      </c>
      <c r="H104" s="88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0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1" t="s">
        <v>75</v>
      </c>
      <c r="C105" s="240">
        <v>52</v>
      </c>
      <c r="D105" s="281">
        <v>1130.4100000000001</v>
      </c>
      <c r="E105" s="86">
        <v>1721.13</v>
      </c>
      <c r="F105" s="87" t="s">
        <v>97</v>
      </c>
      <c r="G105" s="86">
        <v>2851.54</v>
      </c>
      <c r="H105" s="88">
        <v>43024</v>
      </c>
      <c r="I105" s="41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0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1" t="s">
        <v>75</v>
      </c>
      <c r="C106" s="242"/>
      <c r="D106" s="282"/>
      <c r="E106" s="86">
        <v>1721.13</v>
      </c>
      <c r="F106" s="87">
        <v>28.52</v>
      </c>
      <c r="G106" s="86">
        <v>2880.06</v>
      </c>
      <c r="H106" s="88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0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1" t="s">
        <v>75</v>
      </c>
      <c r="C107" s="240">
        <v>53</v>
      </c>
      <c r="D107" s="281">
        <v>1145.6600000000001</v>
      </c>
      <c r="E107" s="86">
        <v>1705.88</v>
      </c>
      <c r="F107" s="87" t="s">
        <v>97</v>
      </c>
      <c r="G107" s="86">
        <v>2851.54</v>
      </c>
      <c r="H107" s="88">
        <v>43055</v>
      </c>
      <c r="I107" s="41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0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1" t="s">
        <v>75</v>
      </c>
      <c r="C108" s="242"/>
      <c r="D108" s="282"/>
      <c r="E108" s="86">
        <v>1705.88</v>
      </c>
      <c r="F108" s="87">
        <v>28.52</v>
      </c>
      <c r="G108" s="86">
        <v>2880.06</v>
      </c>
      <c r="H108" s="88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0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1" t="s">
        <v>75</v>
      </c>
      <c r="C109" s="240">
        <v>54</v>
      </c>
      <c r="D109" s="281">
        <v>1161.1300000000001</v>
      </c>
      <c r="E109" s="86">
        <v>1690.41</v>
      </c>
      <c r="F109" s="87" t="s">
        <v>97</v>
      </c>
      <c r="G109" s="86">
        <v>2851.54</v>
      </c>
      <c r="H109" s="88">
        <v>43085</v>
      </c>
      <c r="I109" s="41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0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1" t="s">
        <v>75</v>
      </c>
      <c r="C110" s="242"/>
      <c r="D110" s="282"/>
      <c r="E110" s="86">
        <v>1690.41</v>
      </c>
      <c r="F110" s="87">
        <v>28.52</v>
      </c>
      <c r="G110" s="86">
        <v>2880.06</v>
      </c>
      <c r="H110" s="88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0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1" t="s">
        <v>75</v>
      </c>
      <c r="C111" s="240">
        <v>55</v>
      </c>
      <c r="D111" s="281">
        <v>1176.81</v>
      </c>
      <c r="E111" s="86">
        <v>1674.73</v>
      </c>
      <c r="F111" s="87" t="s">
        <v>97</v>
      </c>
      <c r="G111" s="86">
        <v>2851.54</v>
      </c>
      <c r="H111" s="88">
        <v>43116</v>
      </c>
      <c r="I111" s="41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0">
        <f t="shared" si="5"/>
        <v>1176.81</v>
      </c>
    </row>
    <row r="112" spans="1:14" ht="15.75" customHeight="1" thickBot="1">
      <c r="A112" s="11" t="str">
        <f t="shared" si="7"/>
        <v>G392553 55</v>
      </c>
      <c r="B112" s="181" t="s">
        <v>75</v>
      </c>
      <c r="C112" s="242"/>
      <c r="D112" s="282"/>
      <c r="E112" s="86">
        <v>1674.73</v>
      </c>
      <c r="F112" s="87">
        <v>28.52</v>
      </c>
      <c r="G112" s="86">
        <v>2880.06</v>
      </c>
      <c r="H112" s="88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0">
        <f t="shared" si="5"/>
        <v>1176.81</v>
      </c>
    </row>
    <row r="113" spans="1:14" ht="15.75" customHeight="1" thickBot="1">
      <c r="A113" s="11" t="str">
        <f t="shared" si="7"/>
        <v>G392553 56</v>
      </c>
      <c r="B113" s="181" t="s">
        <v>75</v>
      </c>
      <c r="C113" s="240">
        <v>56</v>
      </c>
      <c r="D113" s="281">
        <v>1192.7</v>
      </c>
      <c r="E113" s="86">
        <v>1658.84</v>
      </c>
      <c r="F113" s="87" t="s">
        <v>97</v>
      </c>
      <c r="G113" s="86">
        <v>2851.54</v>
      </c>
      <c r="H113" s="88">
        <v>43147</v>
      </c>
      <c r="I113" s="41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0">
        <f t="shared" si="5"/>
        <v>1192.7</v>
      </c>
    </row>
    <row r="114" spans="1:14" ht="15.75" customHeight="1" thickBot="1">
      <c r="A114" s="11" t="str">
        <f t="shared" si="7"/>
        <v>G392553 56</v>
      </c>
      <c r="B114" s="181" t="s">
        <v>75</v>
      </c>
      <c r="C114" s="242"/>
      <c r="D114" s="282"/>
      <c r="E114" s="86">
        <v>1658.84</v>
      </c>
      <c r="F114" s="87">
        <v>28.52</v>
      </c>
      <c r="G114" s="86">
        <v>2880.06</v>
      </c>
      <c r="H114" s="88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0">
        <f t="shared" si="5"/>
        <v>1192.7</v>
      </c>
    </row>
    <row r="115" spans="1:14" ht="15.75" customHeight="1" thickBot="1">
      <c r="A115" s="11" t="str">
        <f t="shared" si="7"/>
        <v>G392553 57</v>
      </c>
      <c r="B115" s="181" t="s">
        <v>75</v>
      </c>
      <c r="C115" s="240">
        <v>57</v>
      </c>
      <c r="D115" s="281">
        <v>1208.79</v>
      </c>
      <c r="E115" s="86">
        <v>1642.75</v>
      </c>
      <c r="F115" s="87" t="s">
        <v>97</v>
      </c>
      <c r="G115" s="86">
        <v>2851.54</v>
      </c>
      <c r="H115" s="88">
        <v>43175</v>
      </c>
      <c r="I115" s="41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0">
        <f t="shared" si="5"/>
        <v>1208.79</v>
      </c>
    </row>
    <row r="116" spans="1:14" ht="15.75" customHeight="1" thickBot="1">
      <c r="A116" s="11" t="str">
        <f t="shared" si="7"/>
        <v>G392553 57</v>
      </c>
      <c r="B116" s="181" t="s">
        <v>75</v>
      </c>
      <c r="C116" s="242"/>
      <c r="D116" s="282"/>
      <c r="E116" s="86">
        <v>1642.75</v>
      </c>
      <c r="F116" s="87">
        <v>28.52</v>
      </c>
      <c r="G116" s="86">
        <v>2880.06</v>
      </c>
      <c r="H116" s="88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0">
        <f t="shared" si="5"/>
        <v>1208.79</v>
      </c>
    </row>
    <row r="117" spans="1:14" ht="15.75" customHeight="1" thickBot="1">
      <c r="A117" s="11" t="str">
        <f t="shared" si="7"/>
        <v>G392553 58</v>
      </c>
      <c r="B117" s="181" t="s">
        <v>75</v>
      </c>
      <c r="C117" s="240">
        <v>58</v>
      </c>
      <c r="D117" s="281">
        <v>1225.1099999999999</v>
      </c>
      <c r="E117" s="86">
        <v>1626.43</v>
      </c>
      <c r="F117" s="87" t="s">
        <v>97</v>
      </c>
      <c r="G117" s="86">
        <v>2851.54</v>
      </c>
      <c r="H117" s="88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0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1" t="s">
        <v>75</v>
      </c>
      <c r="C118" s="242"/>
      <c r="D118" s="282"/>
      <c r="E118" s="86">
        <v>1626.43</v>
      </c>
      <c r="F118" s="87">
        <v>125.47</v>
      </c>
      <c r="G118" s="86">
        <v>2977.01</v>
      </c>
      <c r="H118" s="88">
        <v>43250</v>
      </c>
      <c r="I118" s="41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0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1" t="s">
        <v>75</v>
      </c>
      <c r="C119" s="240">
        <v>59</v>
      </c>
      <c r="D119" s="281">
        <v>1241.6600000000001</v>
      </c>
      <c r="E119" s="86">
        <v>1609.88</v>
      </c>
      <c r="F119" s="87" t="s">
        <v>97</v>
      </c>
      <c r="G119" s="86">
        <v>2851.54</v>
      </c>
      <c r="H119" s="88">
        <v>43236</v>
      </c>
      <c r="I119" s="41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0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1" t="s">
        <v>75</v>
      </c>
      <c r="C120" s="242"/>
      <c r="D120" s="282"/>
      <c r="E120" s="86">
        <v>1609.88</v>
      </c>
      <c r="F120" s="87">
        <v>28.52</v>
      </c>
      <c r="G120" s="86">
        <v>2880.06</v>
      </c>
      <c r="H120" s="88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0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1" t="s">
        <v>75</v>
      </c>
      <c r="C121" s="240">
        <v>60</v>
      </c>
      <c r="D121" s="281">
        <v>1258.43</v>
      </c>
      <c r="E121" s="86">
        <v>1593.11</v>
      </c>
      <c r="F121" s="87" t="s">
        <v>97</v>
      </c>
      <c r="G121" s="86">
        <v>2851.54</v>
      </c>
      <c r="H121" s="88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0">
        <f t="shared" si="5"/>
        <v>1258.43</v>
      </c>
    </row>
    <row r="122" spans="1:14" ht="15.75" customHeight="1" thickBot="1">
      <c r="A122" s="11" t="str">
        <f t="shared" si="7"/>
        <v>G392553 60</v>
      </c>
      <c r="B122" s="181" t="s">
        <v>75</v>
      </c>
      <c r="C122" s="242"/>
      <c r="D122" s="282"/>
      <c r="E122" s="86">
        <v>1593.11</v>
      </c>
      <c r="F122" s="87">
        <v>128.32</v>
      </c>
      <c r="G122" s="86">
        <v>2979.86</v>
      </c>
      <c r="H122" s="88">
        <v>43312</v>
      </c>
      <c r="I122" s="41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0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1" t="s">
        <v>75</v>
      </c>
      <c r="C123" s="240">
        <v>61</v>
      </c>
      <c r="D123" s="281">
        <v>1275.4100000000001</v>
      </c>
      <c r="E123" s="86">
        <v>1576.13</v>
      </c>
      <c r="F123" s="87" t="s">
        <v>97</v>
      </c>
      <c r="G123" s="86">
        <v>2851.54</v>
      </c>
      <c r="H123" s="88">
        <v>43297</v>
      </c>
      <c r="I123" s="41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0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1" t="s">
        <v>75</v>
      </c>
      <c r="C124" s="242"/>
      <c r="D124" s="282"/>
      <c r="E124" s="86">
        <v>1576.13</v>
      </c>
      <c r="F124" s="87">
        <v>28.52</v>
      </c>
      <c r="G124" s="86">
        <v>2880.06</v>
      </c>
      <c r="H124" s="88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0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1" t="s">
        <v>75</v>
      </c>
      <c r="C125" s="240">
        <v>62</v>
      </c>
      <c r="D125" s="281">
        <v>1292.6300000000001</v>
      </c>
      <c r="E125" s="86">
        <v>1558.91</v>
      </c>
      <c r="F125" s="87" t="s">
        <v>97</v>
      </c>
      <c r="G125" s="86">
        <v>2851.54</v>
      </c>
      <c r="H125" s="88">
        <v>43328</v>
      </c>
      <c r="I125" s="41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0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1" t="s">
        <v>75</v>
      </c>
      <c r="C126" s="242"/>
      <c r="D126" s="282"/>
      <c r="E126" s="86">
        <v>1558.91</v>
      </c>
      <c r="F126" s="87">
        <v>28.52</v>
      </c>
      <c r="G126" s="86">
        <v>2880.06</v>
      </c>
      <c r="H126" s="88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0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1" t="s">
        <v>75</v>
      </c>
      <c r="C127" s="240">
        <v>63</v>
      </c>
      <c r="D127" s="281">
        <v>1310.07</v>
      </c>
      <c r="E127" s="86">
        <v>1541.47</v>
      </c>
      <c r="F127" s="87" t="s">
        <v>97</v>
      </c>
      <c r="G127" s="86">
        <v>2851.54</v>
      </c>
      <c r="H127" s="88">
        <v>43359</v>
      </c>
      <c r="I127" s="41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0">
        <f t="shared" si="9"/>
        <v>1310.07</v>
      </c>
    </row>
    <row r="128" spans="1:14" ht="15.75" customHeight="1" thickBot="1">
      <c r="A128" s="11" t="str">
        <f t="shared" si="8"/>
        <v>G392553 63</v>
      </c>
      <c r="B128" s="181" t="s">
        <v>75</v>
      </c>
      <c r="C128" s="242"/>
      <c r="D128" s="282"/>
      <c r="E128" s="86">
        <v>1541.47</v>
      </c>
      <c r="F128" s="87">
        <v>28.52</v>
      </c>
      <c r="G128" s="86">
        <v>2880.06</v>
      </c>
      <c r="H128" s="88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0">
        <f t="shared" si="9"/>
        <v>1310.07</v>
      </c>
    </row>
    <row r="129" spans="1:14" ht="15.75" customHeight="1" thickBot="1">
      <c r="A129" s="11" t="str">
        <f t="shared" si="8"/>
        <v>G392553 64</v>
      </c>
      <c r="B129" s="181" t="s">
        <v>75</v>
      </c>
      <c r="C129" s="240">
        <v>64</v>
      </c>
      <c r="D129" s="281">
        <v>1327.76</v>
      </c>
      <c r="E129" s="86">
        <v>1523.78</v>
      </c>
      <c r="F129" s="87" t="s">
        <v>97</v>
      </c>
      <c r="G129" s="86">
        <v>2851.54</v>
      </c>
      <c r="H129" s="88">
        <v>43389</v>
      </c>
      <c r="I129" s="41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0">
        <f t="shared" si="9"/>
        <v>1327.76</v>
      </c>
    </row>
    <row r="130" spans="1:14" ht="15.75" customHeight="1" thickBot="1">
      <c r="A130" s="11" t="str">
        <f t="shared" si="8"/>
        <v>G392553 64</v>
      </c>
      <c r="B130" s="181" t="s">
        <v>75</v>
      </c>
      <c r="C130" s="242"/>
      <c r="D130" s="282"/>
      <c r="E130" s="86">
        <v>1523.78</v>
      </c>
      <c r="F130" s="87">
        <v>28.52</v>
      </c>
      <c r="G130" s="86">
        <v>2880.06</v>
      </c>
      <c r="H130" s="88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0">
        <f t="shared" si="9"/>
        <v>1327.76</v>
      </c>
    </row>
    <row r="131" spans="1:14" ht="15.75" customHeight="1" thickBot="1">
      <c r="A131" s="11" t="str">
        <f t="shared" si="8"/>
        <v>G392553 65</v>
      </c>
      <c r="B131" s="181" t="s">
        <v>75</v>
      </c>
      <c r="C131" s="240">
        <v>65</v>
      </c>
      <c r="D131" s="281">
        <v>1345.69</v>
      </c>
      <c r="E131" s="86">
        <v>1505.85</v>
      </c>
      <c r="F131" s="87" t="s">
        <v>97</v>
      </c>
      <c r="G131" s="86">
        <v>2851.54</v>
      </c>
      <c r="H131" s="88">
        <v>43420</v>
      </c>
      <c r="I131" s="41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0">
        <f t="shared" si="9"/>
        <v>1345.69</v>
      </c>
    </row>
    <row r="132" spans="1:14" ht="15.75" customHeight="1" thickBot="1">
      <c r="A132" s="11" t="str">
        <f t="shared" si="8"/>
        <v>G392553 65</v>
      </c>
      <c r="B132" s="181" t="s">
        <v>75</v>
      </c>
      <c r="C132" s="242"/>
      <c r="D132" s="282"/>
      <c r="E132" s="86">
        <v>1505.85</v>
      </c>
      <c r="F132" s="87">
        <v>28.52</v>
      </c>
      <c r="G132" s="86">
        <v>2880.06</v>
      </c>
      <c r="H132" s="88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0">
        <f t="shared" si="9"/>
        <v>1345.69</v>
      </c>
    </row>
    <row r="133" spans="1:14" ht="15.75" customHeight="1" thickBot="1">
      <c r="A133" s="11" t="str">
        <f t="shared" si="8"/>
        <v>G392553 66</v>
      </c>
      <c r="B133" s="181" t="s">
        <v>75</v>
      </c>
      <c r="C133" s="240">
        <v>66</v>
      </c>
      <c r="D133" s="281">
        <v>1363.84</v>
      </c>
      <c r="E133" s="86">
        <v>1487.7</v>
      </c>
      <c r="F133" s="87" t="s">
        <v>97</v>
      </c>
      <c r="G133" s="86">
        <v>2851.54</v>
      </c>
      <c r="H133" s="88">
        <v>43450</v>
      </c>
      <c r="I133" s="41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0">
        <f t="shared" si="9"/>
        <v>1363.84</v>
      </c>
    </row>
    <row r="134" spans="1:14" ht="15.75" customHeight="1" thickBot="1">
      <c r="A134" s="11" t="str">
        <f t="shared" si="8"/>
        <v>G392553 66</v>
      </c>
      <c r="B134" s="181" t="s">
        <v>75</v>
      </c>
      <c r="C134" s="242"/>
      <c r="D134" s="282"/>
      <c r="E134" s="86">
        <v>1487.7</v>
      </c>
      <c r="F134" s="87">
        <v>28.52</v>
      </c>
      <c r="G134" s="86">
        <v>2880.06</v>
      </c>
      <c r="H134" s="88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0">
        <f t="shared" si="9"/>
        <v>1363.84</v>
      </c>
    </row>
    <row r="135" spans="1:14" ht="15.75" customHeight="1" thickBot="1">
      <c r="A135" s="11" t="str">
        <f t="shared" si="8"/>
        <v>G392553 67</v>
      </c>
      <c r="B135" s="181" t="s">
        <v>75</v>
      </c>
      <c r="C135" s="240">
        <v>67</v>
      </c>
      <c r="D135" s="281">
        <v>1382.26</v>
      </c>
      <c r="E135" s="86">
        <v>1469.28</v>
      </c>
      <c r="F135" s="87" t="s">
        <v>97</v>
      </c>
      <c r="G135" s="86">
        <v>2851.54</v>
      </c>
      <c r="H135" s="88">
        <v>43481</v>
      </c>
      <c r="I135" s="41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0">
        <f t="shared" si="9"/>
        <v>1382.26</v>
      </c>
    </row>
    <row r="136" spans="1:14" ht="15.75" customHeight="1" thickBot="1">
      <c r="A136" s="11" t="str">
        <f t="shared" si="8"/>
        <v>G392553 67</v>
      </c>
      <c r="B136" s="181" t="s">
        <v>75</v>
      </c>
      <c r="C136" s="242"/>
      <c r="D136" s="282"/>
      <c r="E136" s="86">
        <v>1469.28</v>
      </c>
      <c r="F136" s="87">
        <v>28.52</v>
      </c>
      <c r="G136" s="86">
        <v>2880.06</v>
      </c>
      <c r="H136" s="88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0">
        <f t="shared" si="9"/>
        <v>1382.26</v>
      </c>
    </row>
    <row r="137" spans="1:14" ht="15.75" customHeight="1" thickBot="1">
      <c r="A137" s="11" t="str">
        <f t="shared" si="8"/>
        <v>G392553 68</v>
      </c>
      <c r="B137" s="181" t="s">
        <v>75</v>
      </c>
      <c r="C137" s="240">
        <v>68</v>
      </c>
      <c r="D137" s="281">
        <v>1400.93</v>
      </c>
      <c r="E137" s="86">
        <v>1450.61</v>
      </c>
      <c r="F137" s="87" t="s">
        <v>97</v>
      </c>
      <c r="G137" s="86">
        <v>2851.54</v>
      </c>
      <c r="H137" s="88">
        <v>43512</v>
      </c>
      <c r="I137" s="41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0">
        <f t="shared" si="9"/>
        <v>1400.93</v>
      </c>
    </row>
    <row r="138" spans="1:14" ht="15.75" customHeight="1" thickBot="1">
      <c r="A138" s="11" t="str">
        <f t="shared" si="8"/>
        <v>G392553 68</v>
      </c>
      <c r="B138" s="181" t="s">
        <v>75</v>
      </c>
      <c r="C138" s="242"/>
      <c r="D138" s="282"/>
      <c r="E138" s="86">
        <v>1450.61</v>
      </c>
      <c r="F138" s="87">
        <v>28.52</v>
      </c>
      <c r="G138" s="86">
        <v>2880.06</v>
      </c>
      <c r="H138" s="88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0">
        <f t="shared" si="9"/>
        <v>1400.93</v>
      </c>
    </row>
    <row r="139" spans="1:14" ht="15.75" customHeight="1" thickBot="1">
      <c r="A139" s="11" t="str">
        <f t="shared" si="8"/>
        <v>G392553 69</v>
      </c>
      <c r="B139" s="181" t="s">
        <v>75</v>
      </c>
      <c r="C139" s="240">
        <v>69</v>
      </c>
      <c r="D139" s="281">
        <v>1419.84</v>
      </c>
      <c r="E139" s="86">
        <v>1431.7</v>
      </c>
      <c r="F139" s="87" t="s">
        <v>97</v>
      </c>
      <c r="G139" s="86">
        <v>2851.54</v>
      </c>
      <c r="H139" s="88">
        <v>43540</v>
      </c>
      <c r="I139" s="41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0">
        <f t="shared" si="9"/>
        <v>1419.84</v>
      </c>
    </row>
    <row r="140" spans="1:14" ht="15.75" customHeight="1" thickBot="1">
      <c r="A140" s="11" t="str">
        <f t="shared" si="8"/>
        <v>G392553 69</v>
      </c>
      <c r="B140" s="181" t="s">
        <v>75</v>
      </c>
      <c r="C140" s="242"/>
      <c r="D140" s="282"/>
      <c r="E140" s="86">
        <v>1431.7</v>
      </c>
      <c r="F140" s="87">
        <v>42.77</v>
      </c>
      <c r="G140" s="86">
        <v>2894.31</v>
      </c>
      <c r="H140" s="88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0">
        <f t="shared" si="9"/>
        <v>1419.84</v>
      </c>
    </row>
    <row r="141" spans="1:14" ht="15.75" customHeight="1" thickBot="1">
      <c r="A141" s="11" t="str">
        <f t="shared" si="8"/>
        <v>G392553 70</v>
      </c>
      <c r="B141" s="181" t="s">
        <v>75</v>
      </c>
      <c r="C141" s="240">
        <v>70</v>
      </c>
      <c r="D141" s="281">
        <v>1439.01</v>
      </c>
      <c r="E141" s="86">
        <v>1412.53</v>
      </c>
      <c r="F141" s="87" t="s">
        <v>97</v>
      </c>
      <c r="G141" s="86">
        <v>2851.54</v>
      </c>
      <c r="H141" s="88">
        <v>43571</v>
      </c>
      <c r="I141" s="41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0">
        <f t="shared" si="9"/>
        <v>1439.01</v>
      </c>
    </row>
    <row r="142" spans="1:14" ht="15.75" customHeight="1" thickBot="1">
      <c r="A142" s="11" t="str">
        <f t="shared" si="8"/>
        <v>G392553 70</v>
      </c>
      <c r="B142" s="181" t="s">
        <v>75</v>
      </c>
      <c r="C142" s="242"/>
      <c r="D142" s="282"/>
      <c r="E142" s="86">
        <v>1412.53</v>
      </c>
      <c r="F142" s="87">
        <v>28.52</v>
      </c>
      <c r="G142" s="86">
        <v>2880.06</v>
      </c>
      <c r="H142" s="88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0">
        <f t="shared" si="9"/>
        <v>1439.01</v>
      </c>
    </row>
    <row r="143" spans="1:14" ht="15.75" customHeight="1" thickBot="1">
      <c r="A143" s="11" t="str">
        <f t="shared" si="8"/>
        <v>G392553 71</v>
      </c>
      <c r="B143" s="181" t="s">
        <v>75</v>
      </c>
      <c r="C143" s="240">
        <v>71</v>
      </c>
      <c r="D143" s="281">
        <v>1458.42</v>
      </c>
      <c r="E143" s="86">
        <v>1393.12</v>
      </c>
      <c r="F143" s="87" t="s">
        <v>97</v>
      </c>
      <c r="G143" s="86">
        <v>2851.54</v>
      </c>
      <c r="H143" s="88">
        <v>43601</v>
      </c>
      <c r="I143" s="41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0">
        <f t="shared" si="9"/>
        <v>1458.42</v>
      </c>
    </row>
    <row r="144" spans="1:14" ht="15.75" customHeight="1" thickBot="1">
      <c r="A144" s="11" t="str">
        <f t="shared" si="7"/>
        <v>G392553 71</v>
      </c>
      <c r="B144" s="181" t="s">
        <v>75</v>
      </c>
      <c r="C144" s="242"/>
      <c r="D144" s="282"/>
      <c r="E144" s="86">
        <v>1393.12</v>
      </c>
      <c r="F144" s="87">
        <v>28.52</v>
      </c>
      <c r="G144" s="86">
        <v>2880.06</v>
      </c>
      <c r="H144" s="88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0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1" t="s">
        <v>75</v>
      </c>
      <c r="C145" s="240">
        <v>72</v>
      </c>
      <c r="D145" s="281">
        <v>1478.13</v>
      </c>
      <c r="E145" s="86">
        <v>1373.41</v>
      </c>
      <c r="F145" s="87" t="s">
        <v>97</v>
      </c>
      <c r="G145" s="86">
        <v>2851.54</v>
      </c>
      <c r="H145" s="88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0">
        <f t="shared" si="10"/>
        <v>1478.13</v>
      </c>
    </row>
    <row r="146" spans="1:14" ht="15.75" customHeight="1" thickBot="1">
      <c r="A146" s="11" t="str">
        <f t="shared" si="7"/>
        <v>G392553 72</v>
      </c>
      <c r="B146" s="181" t="s">
        <v>75</v>
      </c>
      <c r="C146" s="242"/>
      <c r="D146" s="282"/>
      <c r="E146" s="86">
        <v>1373.41</v>
      </c>
      <c r="F146" s="87">
        <v>157.94</v>
      </c>
      <c r="G146" s="86">
        <v>3009.48</v>
      </c>
      <c r="H146" s="88">
        <v>43670</v>
      </c>
      <c r="I146" s="41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0">
        <f t="shared" si="10"/>
        <v>1478.13</v>
      </c>
    </row>
    <row r="147" spans="1:14" ht="15.75" customHeight="1" thickBot="1">
      <c r="A147" s="11" t="str">
        <f t="shared" si="7"/>
        <v>G392553 73</v>
      </c>
      <c r="B147" s="181" t="s">
        <v>75</v>
      </c>
      <c r="C147" s="293">
        <v>73</v>
      </c>
      <c r="D147" s="281">
        <v>1498.07</v>
      </c>
      <c r="E147" s="86">
        <v>1353.47</v>
      </c>
      <c r="F147" s="87" t="s">
        <v>97</v>
      </c>
      <c r="G147" s="86">
        <v>2851.54</v>
      </c>
      <c r="H147" s="88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0">
        <f t="shared" si="10"/>
        <v>1498.07</v>
      </c>
    </row>
    <row r="148" spans="1:14" ht="15.75" customHeight="1" thickBot="1">
      <c r="A148" s="11" t="str">
        <f t="shared" si="7"/>
        <v>G392553 73</v>
      </c>
      <c r="B148" s="181" t="s">
        <v>75</v>
      </c>
      <c r="C148" s="294"/>
      <c r="D148" s="282"/>
      <c r="E148" s="87">
        <v>0</v>
      </c>
      <c r="F148" s="87">
        <v>16.440000000000001</v>
      </c>
      <c r="G148" s="87">
        <v>16.440000000000001</v>
      </c>
      <c r="H148" s="88">
        <v>43832</v>
      </c>
      <c r="I148" s="41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0">
        <f t="shared" si="10"/>
        <v>1498.07</v>
      </c>
    </row>
    <row r="149" spans="1:14" ht="15.75" customHeight="1" thickBot="1">
      <c r="A149" s="11" t="str">
        <f t="shared" si="7"/>
        <v>G392553 74</v>
      </c>
      <c r="B149" s="181" t="s">
        <v>75</v>
      </c>
      <c r="C149" s="240">
        <v>74</v>
      </c>
      <c r="D149" s="281">
        <v>1518.3</v>
      </c>
      <c r="E149" s="86">
        <v>1333.24</v>
      </c>
      <c r="F149" s="87" t="s">
        <v>97</v>
      </c>
      <c r="G149" s="86">
        <v>2851.54</v>
      </c>
      <c r="H149" s="88">
        <v>43693</v>
      </c>
      <c r="I149" s="41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0">
        <f t="shared" si="10"/>
        <v>1518.3</v>
      </c>
    </row>
    <row r="150" spans="1:14" ht="15.75" customHeight="1" thickBot="1">
      <c r="A150" s="11" t="str">
        <f t="shared" si="7"/>
        <v>G392553 74</v>
      </c>
      <c r="B150" s="181" t="s">
        <v>75</v>
      </c>
      <c r="C150" s="242"/>
      <c r="D150" s="282"/>
      <c r="E150" s="86">
        <v>1333.24</v>
      </c>
      <c r="F150" s="87">
        <v>28.52</v>
      </c>
      <c r="G150" s="86">
        <v>2880.06</v>
      </c>
      <c r="H150" s="88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0">
        <f t="shared" si="10"/>
        <v>1518.3</v>
      </c>
    </row>
    <row r="151" spans="1:14" ht="15.75" customHeight="1" thickBot="1">
      <c r="A151" s="11" t="str">
        <f t="shared" si="7"/>
        <v>G392553 75</v>
      </c>
      <c r="B151" s="181" t="s">
        <v>75</v>
      </c>
      <c r="C151" s="240">
        <v>75</v>
      </c>
      <c r="D151" s="281">
        <v>1538.81</v>
      </c>
      <c r="E151" s="86">
        <v>1312.73</v>
      </c>
      <c r="F151" s="87" t="s">
        <v>97</v>
      </c>
      <c r="G151" s="86">
        <v>2851.54</v>
      </c>
      <c r="H151" s="88">
        <v>43724</v>
      </c>
      <c r="I151" s="41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0">
        <f t="shared" si="10"/>
        <v>1538.81</v>
      </c>
    </row>
    <row r="152" spans="1:14" ht="15.75" customHeight="1" thickBot="1">
      <c r="A152" s="11" t="str">
        <f t="shared" si="7"/>
        <v>G392553 75</v>
      </c>
      <c r="B152" s="181" t="s">
        <v>75</v>
      </c>
      <c r="C152" s="242"/>
      <c r="D152" s="282"/>
      <c r="E152" s="86">
        <v>1312.73</v>
      </c>
      <c r="F152" s="87">
        <v>28.52</v>
      </c>
      <c r="G152" s="86">
        <v>2880.06</v>
      </c>
      <c r="H152" s="88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0">
        <f t="shared" si="10"/>
        <v>1538.81</v>
      </c>
    </row>
    <row r="153" spans="1:14" ht="15.75" customHeight="1" thickBot="1">
      <c r="A153" s="11" t="str">
        <f t="shared" si="7"/>
        <v>G392553 76</v>
      </c>
      <c r="B153" s="181" t="s">
        <v>75</v>
      </c>
      <c r="C153" s="240">
        <v>76</v>
      </c>
      <c r="D153" s="281">
        <v>1559.57</v>
      </c>
      <c r="E153" s="86">
        <v>1291.97</v>
      </c>
      <c r="F153" s="87" t="s">
        <v>97</v>
      </c>
      <c r="G153" s="86">
        <v>2851.54</v>
      </c>
      <c r="H153" s="88">
        <v>43754</v>
      </c>
      <c r="I153" s="41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0">
        <f t="shared" si="10"/>
        <v>1559.57</v>
      </c>
    </row>
    <row r="154" spans="1:14" ht="15.75" customHeight="1" thickBot="1">
      <c r="A154" s="11" t="str">
        <f t="shared" si="7"/>
        <v>G392553 76</v>
      </c>
      <c r="B154" s="181" t="s">
        <v>75</v>
      </c>
      <c r="C154" s="242"/>
      <c r="D154" s="282"/>
      <c r="E154" s="86">
        <v>1291.97</v>
      </c>
      <c r="F154" s="87">
        <v>28.52</v>
      </c>
      <c r="G154" s="86">
        <v>2880.06</v>
      </c>
      <c r="H154" s="88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0">
        <f t="shared" si="10"/>
        <v>1559.57</v>
      </c>
    </row>
    <row r="155" spans="1:14" ht="15.75" customHeight="1" thickBot="1">
      <c r="A155" s="11" t="str">
        <f t="shared" si="7"/>
        <v>G392553 77</v>
      </c>
      <c r="B155" s="181" t="s">
        <v>75</v>
      </c>
      <c r="C155" s="240">
        <v>77</v>
      </c>
      <c r="D155" s="281">
        <v>1580.62</v>
      </c>
      <c r="E155" s="86">
        <v>1270.92</v>
      </c>
      <c r="F155" s="87" t="s">
        <v>97</v>
      </c>
      <c r="G155" s="86">
        <v>2851.54</v>
      </c>
      <c r="H155" s="88">
        <v>43785</v>
      </c>
      <c r="I155" s="41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0">
        <f t="shared" si="10"/>
        <v>1580.62</v>
      </c>
    </row>
    <row r="156" spans="1:14" ht="15.75" customHeight="1" thickBot="1">
      <c r="A156" s="11" t="str">
        <f t="shared" si="7"/>
        <v>G392553 77</v>
      </c>
      <c r="B156" s="181" t="s">
        <v>75</v>
      </c>
      <c r="C156" s="242"/>
      <c r="D156" s="282"/>
      <c r="E156" s="86">
        <v>1270.92</v>
      </c>
      <c r="F156" s="87">
        <v>28.52</v>
      </c>
      <c r="G156" s="86">
        <v>2880.06</v>
      </c>
      <c r="H156" s="88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0">
        <f t="shared" si="10"/>
        <v>1580.62</v>
      </c>
    </row>
    <row r="157" spans="1:14" ht="15.75" customHeight="1" thickBot="1">
      <c r="A157" s="11" t="str">
        <f t="shared" si="7"/>
        <v>G392553 78</v>
      </c>
      <c r="B157" s="181" t="s">
        <v>75</v>
      </c>
      <c r="C157" s="240">
        <v>78</v>
      </c>
      <c r="D157" s="281">
        <v>1601.96</v>
      </c>
      <c r="E157" s="86">
        <v>1249.58</v>
      </c>
      <c r="F157" s="87" t="s">
        <v>97</v>
      </c>
      <c r="G157" s="86">
        <v>2851.54</v>
      </c>
      <c r="H157" s="88">
        <v>43815</v>
      </c>
      <c r="I157" s="41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0">
        <f t="shared" si="10"/>
        <v>1601.96</v>
      </c>
    </row>
    <row r="158" spans="1:14" ht="15.75" customHeight="1" thickBot="1">
      <c r="A158" s="11" t="str">
        <f t="shared" si="7"/>
        <v>G392553 78</v>
      </c>
      <c r="B158" s="181" t="s">
        <v>75</v>
      </c>
      <c r="C158" s="242"/>
      <c r="D158" s="282"/>
      <c r="E158" s="86">
        <v>1249.58</v>
      </c>
      <c r="F158" s="87">
        <v>28.52</v>
      </c>
      <c r="G158" s="86">
        <v>2880.06</v>
      </c>
      <c r="H158" s="88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0">
        <f t="shared" si="10"/>
        <v>1601.96</v>
      </c>
    </row>
    <row r="159" spans="1:14" ht="15.75" customHeight="1" thickBot="1">
      <c r="A159" s="11" t="str">
        <f t="shared" si="7"/>
        <v>G392553 79</v>
      </c>
      <c r="B159" s="181" t="s">
        <v>75</v>
      </c>
      <c r="C159" s="240">
        <v>79</v>
      </c>
      <c r="D159" s="281">
        <v>1623.6</v>
      </c>
      <c r="E159" s="86">
        <v>1227.94</v>
      </c>
      <c r="F159" s="87" t="s">
        <v>97</v>
      </c>
      <c r="G159" s="86">
        <v>2851.54</v>
      </c>
      <c r="H159" s="88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0">
        <f t="shared" si="10"/>
        <v>1623.6</v>
      </c>
    </row>
    <row r="160" spans="1:14" ht="15.75" customHeight="1" thickBot="1">
      <c r="A160" s="11" t="str">
        <f t="shared" si="7"/>
        <v>G392553 79</v>
      </c>
      <c r="B160" s="181" t="s">
        <v>75</v>
      </c>
      <c r="C160" s="242"/>
      <c r="D160" s="282"/>
      <c r="E160" s="86">
        <v>1227.94</v>
      </c>
      <c r="F160" s="87">
        <v>188.2</v>
      </c>
      <c r="G160" s="86">
        <v>3039.74</v>
      </c>
      <c r="H160" s="88">
        <v>43902</v>
      </c>
      <c r="I160" s="41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0">
        <f t="shared" si="10"/>
        <v>1623.6</v>
      </c>
    </row>
    <row r="161" spans="1:14" ht="15.75" customHeight="1" thickBot="1">
      <c r="A161" s="11" t="str">
        <f t="shared" si="7"/>
        <v>G392553 80</v>
      </c>
      <c r="B161" s="181" t="s">
        <v>75</v>
      </c>
      <c r="C161" s="240">
        <v>80</v>
      </c>
      <c r="D161" s="281">
        <v>1645.51</v>
      </c>
      <c r="E161" s="86">
        <v>1206.03</v>
      </c>
      <c r="F161" s="87" t="s">
        <v>97</v>
      </c>
      <c r="G161" s="86">
        <v>2851.54</v>
      </c>
      <c r="H161" s="88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0">
        <f t="shared" si="10"/>
        <v>1645.51</v>
      </c>
    </row>
    <row r="162" spans="1:14" ht="15.75" customHeight="1" thickBot="1">
      <c r="A162" s="11" t="str">
        <f t="shared" si="7"/>
        <v>G392553 80</v>
      </c>
      <c r="B162" s="181" t="s">
        <v>75</v>
      </c>
      <c r="C162" s="242"/>
      <c r="D162" s="282"/>
      <c r="E162" s="86">
        <v>1206.03</v>
      </c>
      <c r="F162" s="87">
        <v>75.28</v>
      </c>
      <c r="G162" s="86">
        <v>2926.82</v>
      </c>
      <c r="H162" s="88">
        <v>43899</v>
      </c>
      <c r="I162" s="41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0">
        <f t="shared" si="10"/>
        <v>1645.51</v>
      </c>
    </row>
    <row r="163" spans="1:14" ht="15.75" customHeight="1" thickBot="1">
      <c r="A163" s="11" t="str">
        <f t="shared" si="7"/>
        <v>G392553 81</v>
      </c>
      <c r="B163" s="181" t="s">
        <v>75</v>
      </c>
      <c r="C163" s="240">
        <v>81</v>
      </c>
      <c r="D163" s="281">
        <v>1667.74</v>
      </c>
      <c r="E163" s="86">
        <v>1183.8</v>
      </c>
      <c r="F163" s="87" t="s">
        <v>97</v>
      </c>
      <c r="G163" s="86">
        <v>2851.54</v>
      </c>
      <c r="H163" s="88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0">
        <f t="shared" si="10"/>
        <v>1667.74</v>
      </c>
    </row>
    <row r="164" spans="1:14" ht="15.75" customHeight="1" thickBot="1">
      <c r="A164" s="11" t="str">
        <f t="shared" si="7"/>
        <v>G392553 81</v>
      </c>
      <c r="B164" s="181" t="s">
        <v>75</v>
      </c>
      <c r="C164" s="242"/>
      <c r="D164" s="282"/>
      <c r="E164" s="86">
        <v>1183.8</v>
      </c>
      <c r="F164" s="87">
        <v>139.25</v>
      </c>
      <c r="G164" s="86">
        <v>2990.79</v>
      </c>
      <c r="H164" s="88">
        <v>43958</v>
      </c>
      <c r="I164" s="41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0">
        <f t="shared" si="10"/>
        <v>1667.74</v>
      </c>
    </row>
    <row r="165" spans="1:14" ht="15.75" customHeight="1" thickBot="1">
      <c r="A165" s="11" t="str">
        <f t="shared" si="7"/>
        <v>G392553 82</v>
      </c>
      <c r="B165" s="181" t="s">
        <v>75</v>
      </c>
      <c r="C165" s="240">
        <v>82</v>
      </c>
      <c r="D165" s="281">
        <v>1690.24</v>
      </c>
      <c r="E165" s="86">
        <v>1161.3</v>
      </c>
      <c r="F165" s="87" t="s">
        <v>97</v>
      </c>
      <c r="G165" s="86">
        <v>2851.54</v>
      </c>
      <c r="H165" s="88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0">
        <f t="shared" si="10"/>
        <v>1690.24</v>
      </c>
    </row>
    <row r="166" spans="1:14" ht="15.75" customHeight="1" thickBot="1">
      <c r="A166" s="11" t="str">
        <f t="shared" si="7"/>
        <v>G392553 82</v>
      </c>
      <c r="B166" s="181" t="s">
        <v>75</v>
      </c>
      <c r="C166" s="242"/>
      <c r="D166" s="282"/>
      <c r="E166" s="86">
        <v>1161.3</v>
      </c>
      <c r="F166" s="87">
        <v>135.44999999999999</v>
      </c>
      <c r="G166" s="86">
        <v>2986.99</v>
      </c>
      <c r="H166" s="88">
        <v>43994</v>
      </c>
      <c r="I166" s="41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0">
        <f t="shared" si="10"/>
        <v>1690.24</v>
      </c>
    </row>
    <row r="167" spans="1:14" ht="15.75" customHeight="1" thickBot="1">
      <c r="A167" s="11" t="str">
        <f t="shared" si="7"/>
        <v>G392553 83</v>
      </c>
      <c r="B167" s="181" t="s">
        <v>75</v>
      </c>
      <c r="C167" s="240">
        <v>83</v>
      </c>
      <c r="D167" s="281">
        <v>1713.06</v>
      </c>
      <c r="E167" s="86">
        <v>1138.48</v>
      </c>
      <c r="F167" s="87" t="s">
        <v>97</v>
      </c>
      <c r="G167" s="86">
        <v>2851.54</v>
      </c>
      <c r="H167" s="88">
        <v>43967</v>
      </c>
      <c r="I167" s="41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0">
        <f t="shared" si="10"/>
        <v>1713.06</v>
      </c>
    </row>
    <row r="168" spans="1:14" ht="15.75" customHeight="1" thickBot="1">
      <c r="A168" s="11" t="str">
        <f t="shared" si="7"/>
        <v>G392553 83</v>
      </c>
      <c r="B168" s="181" t="s">
        <v>75</v>
      </c>
      <c r="C168" s="242"/>
      <c r="D168" s="282"/>
      <c r="E168" s="86">
        <v>1138.48</v>
      </c>
      <c r="F168" s="87">
        <v>23.76</v>
      </c>
      <c r="G168" s="86">
        <v>2875.3</v>
      </c>
      <c r="H168" s="88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0">
        <f t="shared" si="10"/>
        <v>1713.06</v>
      </c>
    </row>
    <row r="169" spans="1:14" ht="15.75" customHeight="1" thickBot="1">
      <c r="A169" s="11" t="str">
        <f t="shared" si="7"/>
        <v>G392553 84</v>
      </c>
      <c r="B169" s="181" t="s">
        <v>75</v>
      </c>
      <c r="C169" s="240">
        <v>84</v>
      </c>
      <c r="D169" s="281">
        <v>1736.19</v>
      </c>
      <c r="E169" s="86">
        <v>1115.3499999999999</v>
      </c>
      <c r="F169" s="87" t="s">
        <v>97</v>
      </c>
      <c r="G169" s="86">
        <v>2851.54</v>
      </c>
      <c r="H169" s="88">
        <v>43998</v>
      </c>
      <c r="I169" s="41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0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1" t="s">
        <v>75</v>
      </c>
      <c r="C170" s="242"/>
      <c r="D170" s="282"/>
      <c r="E170" s="86">
        <v>1115.3499999999999</v>
      </c>
      <c r="F170" s="87">
        <v>23.76</v>
      </c>
      <c r="G170" s="86">
        <v>2875.3</v>
      </c>
      <c r="H170" s="88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0">
        <f t="shared" si="10"/>
        <v>1736.19</v>
      </c>
    </row>
    <row r="171" spans="1:14" ht="15.75" customHeight="1" thickBot="1">
      <c r="A171" s="11" t="str">
        <f t="shared" si="13"/>
        <v>G392553 85</v>
      </c>
      <c r="B171" s="181" t="s">
        <v>75</v>
      </c>
      <c r="C171" s="240">
        <v>85</v>
      </c>
      <c r="D171" s="281">
        <v>1759.64</v>
      </c>
      <c r="E171" s="86">
        <v>1091.9000000000001</v>
      </c>
      <c r="F171" s="87" t="s">
        <v>97</v>
      </c>
      <c r="G171" s="86">
        <v>2851.54</v>
      </c>
      <c r="H171" s="88">
        <v>44028</v>
      </c>
      <c r="I171" s="41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0">
        <f t="shared" si="10"/>
        <v>1759.64</v>
      </c>
    </row>
    <row r="172" spans="1:14" ht="15.75" customHeight="1" thickBot="1">
      <c r="A172" s="11" t="str">
        <f t="shared" si="13"/>
        <v>G392553 85</v>
      </c>
      <c r="B172" s="181" t="s">
        <v>75</v>
      </c>
      <c r="C172" s="242"/>
      <c r="D172" s="282"/>
      <c r="E172" s="86">
        <v>1091.9000000000001</v>
      </c>
      <c r="F172" s="87">
        <v>26.24</v>
      </c>
      <c r="G172" s="86">
        <v>2877.78</v>
      </c>
      <c r="H172" s="88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0">
        <f t="shared" si="10"/>
        <v>1759.64</v>
      </c>
    </row>
    <row r="173" spans="1:14" ht="15.75" customHeight="1" thickBot="1">
      <c r="A173" s="11" t="str">
        <f t="shared" si="13"/>
        <v>G392553 86</v>
      </c>
      <c r="B173" s="181" t="s">
        <v>75</v>
      </c>
      <c r="C173" s="240">
        <v>86</v>
      </c>
      <c r="D173" s="281">
        <v>1783.38</v>
      </c>
      <c r="E173" s="86">
        <v>1068.1600000000001</v>
      </c>
      <c r="F173" s="87" t="s">
        <v>97</v>
      </c>
      <c r="G173" s="86">
        <v>2851.54</v>
      </c>
      <c r="H173" s="88">
        <v>44059</v>
      </c>
      <c r="I173" s="41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0">
        <f t="shared" si="10"/>
        <v>1783.38</v>
      </c>
    </row>
    <row r="174" spans="1:14" ht="15.75" customHeight="1" thickBot="1">
      <c r="A174" s="11" t="str">
        <f t="shared" si="13"/>
        <v>G392553 86</v>
      </c>
      <c r="B174" s="181" t="s">
        <v>75</v>
      </c>
      <c r="C174" s="242"/>
      <c r="D174" s="282"/>
      <c r="E174" s="86">
        <v>1068.1600000000001</v>
      </c>
      <c r="F174" s="87">
        <v>26.24</v>
      </c>
      <c r="G174" s="86">
        <v>2877.78</v>
      </c>
      <c r="H174" s="88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0">
        <f t="shared" si="10"/>
        <v>1783.38</v>
      </c>
    </row>
    <row r="175" spans="1:14" ht="15.75" customHeight="1" thickBot="1">
      <c r="A175" s="11" t="str">
        <f t="shared" si="13"/>
        <v>G392553 87</v>
      </c>
      <c r="B175" s="181" t="s">
        <v>75</v>
      </c>
      <c r="C175" s="240">
        <v>87</v>
      </c>
      <c r="D175" s="281">
        <v>1807.46</v>
      </c>
      <c r="E175" s="86">
        <v>1044.08</v>
      </c>
      <c r="F175" s="87" t="s">
        <v>97</v>
      </c>
      <c r="G175" s="86">
        <v>2851.54</v>
      </c>
      <c r="H175" s="88">
        <v>44090</v>
      </c>
      <c r="I175" s="41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0">
        <f t="shared" si="10"/>
        <v>1807.46</v>
      </c>
    </row>
    <row r="176" spans="1:14" ht="15.75" customHeight="1" thickBot="1">
      <c r="A176" s="11" t="str">
        <f t="shared" si="13"/>
        <v>G392553 87</v>
      </c>
      <c r="B176" s="181" t="s">
        <v>75</v>
      </c>
      <c r="C176" s="242"/>
      <c r="D176" s="282"/>
      <c r="E176" s="86">
        <v>1044.08</v>
      </c>
      <c r="F176" s="87">
        <v>26.24</v>
      </c>
      <c r="G176" s="86">
        <v>2877.78</v>
      </c>
      <c r="H176" s="88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0">
        <f t="shared" si="10"/>
        <v>1807.46</v>
      </c>
    </row>
    <row r="177" spans="1:14" ht="15.75" customHeight="1" thickBot="1">
      <c r="A177" s="11" t="str">
        <f t="shared" si="13"/>
        <v>G392553 88</v>
      </c>
      <c r="B177" s="181" t="s">
        <v>75</v>
      </c>
      <c r="C177" s="240">
        <v>88</v>
      </c>
      <c r="D177" s="281">
        <v>1831.86</v>
      </c>
      <c r="E177" s="86">
        <v>1019.68</v>
      </c>
      <c r="F177" s="87" t="s">
        <v>97</v>
      </c>
      <c r="G177" s="86">
        <v>2851.54</v>
      </c>
      <c r="H177" s="88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0">
        <f t="shared" si="10"/>
        <v>1831.86</v>
      </c>
    </row>
    <row r="178" spans="1:14" ht="15.75" customHeight="1" thickBot="1">
      <c r="A178" s="11" t="str">
        <f t="shared" si="13"/>
        <v>G392553 88</v>
      </c>
      <c r="B178" s="181" t="s">
        <v>75</v>
      </c>
      <c r="C178" s="242"/>
      <c r="D178" s="282"/>
      <c r="E178" s="86">
        <v>1019.68</v>
      </c>
      <c r="F178" s="87">
        <v>34.450000000000003</v>
      </c>
      <c r="G178" s="86">
        <v>2885.99</v>
      </c>
      <c r="H178" s="88">
        <v>44132</v>
      </c>
      <c r="I178" s="41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0">
        <f t="shared" si="10"/>
        <v>1831.86</v>
      </c>
    </row>
    <row r="179" spans="1:14" ht="15.75" customHeight="1" thickBot="1">
      <c r="A179" s="11" t="str">
        <f t="shared" si="13"/>
        <v>G392553 89</v>
      </c>
      <c r="B179" s="181" t="s">
        <v>75</v>
      </c>
      <c r="C179" s="287">
        <v>89</v>
      </c>
      <c r="D179" s="289">
        <v>1856.59</v>
      </c>
      <c r="E179" s="132">
        <v>994.95</v>
      </c>
      <c r="F179" s="132" t="s">
        <v>97</v>
      </c>
      <c r="G179" s="131">
        <v>2851.54</v>
      </c>
      <c r="H179" s="133">
        <v>44151</v>
      </c>
      <c r="I179" s="41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0">
        <f t="shared" si="10"/>
        <v>1856.59</v>
      </c>
    </row>
    <row r="180" spans="1:14" ht="15.75" customHeight="1" thickBot="1">
      <c r="A180" s="11" t="str">
        <f t="shared" si="13"/>
        <v>G392553 89</v>
      </c>
      <c r="B180" s="181" t="s">
        <v>75</v>
      </c>
      <c r="C180" s="288"/>
      <c r="D180" s="290"/>
      <c r="E180" s="132">
        <v>994.95</v>
      </c>
      <c r="F180" s="132">
        <v>28.71</v>
      </c>
      <c r="G180" s="131">
        <v>2880.25</v>
      </c>
      <c r="H180" s="133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0">
        <f t="shared" si="10"/>
        <v>1856.59</v>
      </c>
    </row>
    <row r="181" spans="1:14" ht="15.75" customHeight="1" thickBot="1">
      <c r="A181" s="11" t="str">
        <f t="shared" si="13"/>
        <v>G392553 90</v>
      </c>
      <c r="B181" s="181" t="s">
        <v>75</v>
      </c>
      <c r="C181" s="287">
        <v>90</v>
      </c>
      <c r="D181" s="289">
        <v>1881.64</v>
      </c>
      <c r="E181" s="132">
        <v>969.9</v>
      </c>
      <c r="F181" s="132" t="s">
        <v>97</v>
      </c>
      <c r="G181" s="131">
        <v>2851.54</v>
      </c>
      <c r="H181" s="133">
        <v>44181</v>
      </c>
      <c r="I181" s="41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0">
        <f t="shared" si="10"/>
        <v>1881.64</v>
      </c>
    </row>
    <row r="182" spans="1:14" ht="15.75" customHeight="1" thickBot="1">
      <c r="A182" s="11" t="str">
        <f t="shared" si="13"/>
        <v>G392553 90</v>
      </c>
      <c r="B182" s="181" t="s">
        <v>75</v>
      </c>
      <c r="C182" s="288"/>
      <c r="D182" s="290"/>
      <c r="E182" s="132">
        <v>969.9</v>
      </c>
      <c r="F182" s="132">
        <v>28.71</v>
      </c>
      <c r="G182" s="131">
        <v>2880.25</v>
      </c>
      <c r="H182" s="133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0">
        <f t="shared" si="10"/>
        <v>1881.64</v>
      </c>
    </row>
    <row r="183" spans="1:14" ht="15.75" customHeight="1" thickBot="1">
      <c r="A183" s="11" t="str">
        <f t="shared" si="13"/>
        <v>G392553 91</v>
      </c>
      <c r="B183" s="181" t="s">
        <v>75</v>
      </c>
      <c r="C183" s="287">
        <v>91</v>
      </c>
      <c r="D183" s="289">
        <v>1907.06</v>
      </c>
      <c r="E183" s="132">
        <v>944.48</v>
      </c>
      <c r="F183" s="132" t="s">
        <v>97</v>
      </c>
      <c r="G183" s="131">
        <v>2851.54</v>
      </c>
      <c r="H183" s="133">
        <v>44212</v>
      </c>
      <c r="I183" s="41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0">
        <f t="shared" si="10"/>
        <v>1907.06</v>
      </c>
    </row>
    <row r="184" spans="1:14" ht="15.75" customHeight="1" thickBot="1">
      <c r="A184" s="11" t="str">
        <f t="shared" si="13"/>
        <v>G392553 91</v>
      </c>
      <c r="B184" s="181" t="s">
        <v>75</v>
      </c>
      <c r="C184" s="288"/>
      <c r="D184" s="290"/>
      <c r="E184" s="132">
        <v>944.48</v>
      </c>
      <c r="F184" s="132">
        <v>28.71</v>
      </c>
      <c r="G184" s="131">
        <v>2880.25</v>
      </c>
      <c r="H184" s="133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0">
        <f t="shared" si="10"/>
        <v>1907.06</v>
      </c>
    </row>
    <row r="185" spans="1:14" ht="15.75" customHeight="1" thickBot="1">
      <c r="A185" s="11" t="str">
        <f t="shared" si="13"/>
        <v>G392553 92</v>
      </c>
      <c r="B185" s="181" t="s">
        <v>75</v>
      </c>
      <c r="C185" s="287">
        <v>92</v>
      </c>
      <c r="D185" s="289">
        <v>1932.8</v>
      </c>
      <c r="E185" s="132">
        <v>918.74</v>
      </c>
      <c r="F185" s="132" t="s">
        <v>97</v>
      </c>
      <c r="G185" s="131">
        <v>2851.54</v>
      </c>
      <c r="H185" s="133">
        <v>44243</v>
      </c>
      <c r="I185" s="41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0">
        <f t="shared" si="10"/>
        <v>1932.8</v>
      </c>
    </row>
    <row r="186" spans="1:14" ht="15.75" customHeight="1" thickBot="1">
      <c r="A186" s="11" t="str">
        <f t="shared" si="13"/>
        <v>G392553 92</v>
      </c>
      <c r="B186" s="181" t="s">
        <v>75</v>
      </c>
      <c r="C186" s="288"/>
      <c r="D186" s="290"/>
      <c r="E186" s="132">
        <v>918.74</v>
      </c>
      <c r="F186" s="132">
        <v>28.71</v>
      </c>
      <c r="G186" s="131">
        <v>2880.25</v>
      </c>
      <c r="H186" s="133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0">
        <f t="shared" si="10"/>
        <v>1932.8</v>
      </c>
    </row>
    <row r="187" spans="1:14" ht="15.75" customHeight="1" thickBot="1">
      <c r="A187" s="11" t="str">
        <f t="shared" si="13"/>
        <v>G392553 93</v>
      </c>
      <c r="B187" s="181" t="s">
        <v>75</v>
      </c>
      <c r="C187" s="240">
        <v>93</v>
      </c>
      <c r="D187" s="281">
        <v>1958.89</v>
      </c>
      <c r="E187" s="87">
        <v>892.65</v>
      </c>
      <c r="F187" s="87" t="s">
        <v>97</v>
      </c>
      <c r="G187" s="86">
        <v>2851.54</v>
      </c>
      <c r="H187" s="88">
        <v>44271</v>
      </c>
      <c r="I187" s="41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0">
        <f t="shared" si="10"/>
        <v>1958.89</v>
      </c>
    </row>
    <row r="188" spans="1:14" ht="15.75" customHeight="1" thickBot="1">
      <c r="A188" s="11" t="str">
        <f t="shared" si="13"/>
        <v>G392553 93</v>
      </c>
      <c r="B188" s="181" t="s">
        <v>75</v>
      </c>
      <c r="C188" s="242"/>
      <c r="D188" s="282"/>
      <c r="E188" s="87">
        <v>892.65</v>
      </c>
      <c r="F188" s="87">
        <v>28.71</v>
      </c>
      <c r="G188" s="86">
        <v>2880.25</v>
      </c>
      <c r="H188" s="88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0">
        <f t="shared" si="10"/>
        <v>1958.89</v>
      </c>
    </row>
    <row r="189" spans="1:14" ht="15.75" customHeight="1" thickBot="1">
      <c r="A189" s="11" t="str">
        <f t="shared" si="13"/>
        <v>G392553 94</v>
      </c>
      <c r="B189" s="181" t="s">
        <v>75</v>
      </c>
      <c r="C189" s="240">
        <v>94</v>
      </c>
      <c r="D189" s="281">
        <v>1985.33</v>
      </c>
      <c r="E189" s="87">
        <v>866.21</v>
      </c>
      <c r="F189" s="87" t="s">
        <v>97</v>
      </c>
      <c r="G189" s="86">
        <v>2851.54</v>
      </c>
      <c r="H189" s="88">
        <v>44302</v>
      </c>
      <c r="I189" s="41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0">
        <f t="shared" si="10"/>
        <v>1985.33</v>
      </c>
    </row>
    <row r="190" spans="1:14" ht="15.75" customHeight="1" thickBot="1">
      <c r="A190" s="11" t="str">
        <f t="shared" si="13"/>
        <v>G392553 94</v>
      </c>
      <c r="B190" s="181" t="s">
        <v>75</v>
      </c>
      <c r="C190" s="242"/>
      <c r="D190" s="282"/>
      <c r="E190" s="87">
        <v>866.21</v>
      </c>
      <c r="F190" s="87">
        <v>28.71</v>
      </c>
      <c r="G190" s="86">
        <v>2880.25</v>
      </c>
      <c r="H190" s="88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0">
        <f t="shared" si="10"/>
        <v>1985.33</v>
      </c>
    </row>
    <row r="191" spans="1:14" ht="15.75" customHeight="1" thickBot="1">
      <c r="A191" s="11" t="str">
        <f t="shared" si="13"/>
        <v>G392553 95</v>
      </c>
      <c r="B191" s="181" t="s">
        <v>75</v>
      </c>
      <c r="C191" s="240">
        <v>95</v>
      </c>
      <c r="D191" s="281">
        <v>2012.15</v>
      </c>
      <c r="E191" s="87">
        <v>839.39</v>
      </c>
      <c r="F191" s="87" t="s">
        <v>97</v>
      </c>
      <c r="G191" s="86">
        <v>2851.54</v>
      </c>
      <c r="H191" s="88">
        <v>44332</v>
      </c>
      <c r="I191" s="41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0">
        <f t="shared" si="10"/>
        <v>2012.15</v>
      </c>
    </row>
    <row r="192" spans="1:14" ht="15.75" customHeight="1" thickBot="1">
      <c r="A192" s="11" t="str">
        <f t="shared" si="13"/>
        <v>G392553 95</v>
      </c>
      <c r="B192" s="181" t="s">
        <v>75</v>
      </c>
      <c r="C192" s="242"/>
      <c r="D192" s="282"/>
      <c r="E192" s="87">
        <v>839.39</v>
      </c>
      <c r="F192" s="87">
        <v>28.71</v>
      </c>
      <c r="G192" s="86">
        <v>2880.25</v>
      </c>
      <c r="H192" s="88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0">
        <f t="shared" si="10"/>
        <v>2012.15</v>
      </c>
    </row>
    <row r="193" spans="1:14" ht="15.75" customHeight="1" thickBot="1">
      <c r="A193" s="11" t="str">
        <f t="shared" si="13"/>
        <v>G392553 96</v>
      </c>
      <c r="B193" s="181" t="s">
        <v>75</v>
      </c>
      <c r="C193" s="240">
        <v>96</v>
      </c>
      <c r="D193" s="281">
        <v>2039.32</v>
      </c>
      <c r="E193" s="87">
        <v>812.22</v>
      </c>
      <c r="F193" s="87" t="s">
        <v>97</v>
      </c>
      <c r="G193" s="86">
        <v>2851.54</v>
      </c>
      <c r="H193" s="88">
        <v>44363</v>
      </c>
      <c r="I193" s="41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0">
        <f t="shared" si="10"/>
        <v>2039.32</v>
      </c>
    </row>
    <row r="194" spans="1:14" ht="15.75" customHeight="1" thickBot="1">
      <c r="A194" s="11" t="str">
        <f t="shared" si="13"/>
        <v>G392553 96</v>
      </c>
      <c r="B194" s="181" t="s">
        <v>75</v>
      </c>
      <c r="C194" s="242"/>
      <c r="D194" s="282"/>
      <c r="E194" s="87">
        <v>812.22</v>
      </c>
      <c r="F194" s="87">
        <v>28.71</v>
      </c>
      <c r="G194" s="86">
        <v>2880.25</v>
      </c>
      <c r="H194" s="88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0">
        <f t="shared" si="10"/>
        <v>2039.32</v>
      </c>
    </row>
    <row r="195" spans="1:14" ht="15.75" customHeight="1" thickBot="1">
      <c r="A195" s="11" t="str">
        <f t="shared" si="13"/>
        <v>G392553 97</v>
      </c>
      <c r="B195" s="181" t="s">
        <v>75</v>
      </c>
      <c r="C195" s="240">
        <v>97</v>
      </c>
      <c r="D195" s="281">
        <v>2066.84</v>
      </c>
      <c r="E195" s="87">
        <v>784.7</v>
      </c>
      <c r="F195" s="87" t="s">
        <v>97</v>
      </c>
      <c r="G195" s="86">
        <v>2851.54</v>
      </c>
      <c r="H195" s="88">
        <v>44393</v>
      </c>
      <c r="I195" s="41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0">
        <f t="shared" si="10"/>
        <v>2066.84</v>
      </c>
    </row>
    <row r="196" spans="1:14" ht="15.75" customHeight="1" thickBot="1">
      <c r="A196" s="11" t="str">
        <f t="shared" si="13"/>
        <v>G392553 97</v>
      </c>
      <c r="B196" s="181" t="s">
        <v>75</v>
      </c>
      <c r="C196" s="242"/>
      <c r="D196" s="282"/>
      <c r="E196" s="87">
        <v>784.7</v>
      </c>
      <c r="F196" s="87">
        <v>28.71</v>
      </c>
      <c r="G196" s="86">
        <v>2880.25</v>
      </c>
      <c r="H196" s="88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0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1" t="s">
        <v>75</v>
      </c>
      <c r="C197" s="240">
        <v>98</v>
      </c>
      <c r="D197" s="281">
        <v>2094.7399999999998</v>
      </c>
      <c r="E197" s="87">
        <v>756.8</v>
      </c>
      <c r="F197" s="87" t="s">
        <v>97</v>
      </c>
      <c r="G197" s="86">
        <v>2851.54</v>
      </c>
      <c r="H197" s="88">
        <v>44424</v>
      </c>
      <c r="I197" s="41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0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1" t="s">
        <v>75</v>
      </c>
      <c r="C198" s="242"/>
      <c r="D198" s="282"/>
      <c r="E198" s="87">
        <v>756.8</v>
      </c>
      <c r="F198" s="87">
        <v>28.71</v>
      </c>
      <c r="G198" s="86">
        <v>2880.25</v>
      </c>
      <c r="H198" s="88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0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1" t="s">
        <v>75</v>
      </c>
      <c r="C199" s="295">
        <v>99</v>
      </c>
      <c r="D199" s="297">
        <v>2123.02</v>
      </c>
      <c r="E199" s="168">
        <v>728.52</v>
      </c>
      <c r="F199" s="168" t="s">
        <v>97</v>
      </c>
      <c r="G199" s="167">
        <v>2851.54</v>
      </c>
      <c r="H199" s="169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0">
        <f t="shared" si="15"/>
        <v>2123.02</v>
      </c>
    </row>
    <row r="200" spans="1:14" ht="15.75" customHeight="1" thickBot="1">
      <c r="A200" s="11" t="str">
        <f t="shared" si="13"/>
        <v>G392553 99</v>
      </c>
      <c r="B200" s="181" t="s">
        <v>75</v>
      </c>
      <c r="C200" s="296"/>
      <c r="D200" s="298"/>
      <c r="E200" s="168">
        <v>728.52</v>
      </c>
      <c r="F200" s="168">
        <v>28.71</v>
      </c>
      <c r="G200" s="167">
        <v>2880.25</v>
      </c>
      <c r="H200" s="169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0">
        <f t="shared" si="15"/>
        <v>2123.02</v>
      </c>
    </row>
    <row r="201" spans="1:14" ht="15.75" customHeight="1" thickBot="1">
      <c r="A201" s="11" t="str">
        <f t="shared" si="13"/>
        <v>G392553 100</v>
      </c>
      <c r="B201" s="181" t="s">
        <v>75</v>
      </c>
      <c r="C201" s="240">
        <v>100</v>
      </c>
      <c r="D201" s="281">
        <v>2151.69</v>
      </c>
      <c r="E201" s="87">
        <v>699.85</v>
      </c>
      <c r="F201" s="87" t="s">
        <v>97</v>
      </c>
      <c r="G201" s="86">
        <v>2851.54</v>
      </c>
      <c r="H201" s="88">
        <v>44485</v>
      </c>
      <c r="I201" s="41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0">
        <f t="shared" si="15"/>
        <v>2151.69</v>
      </c>
    </row>
    <row r="202" spans="1:14" ht="15.75" customHeight="1" thickBot="1">
      <c r="A202" s="11" t="str">
        <f t="shared" si="13"/>
        <v>G392553 100</v>
      </c>
      <c r="B202" s="181" t="s">
        <v>75</v>
      </c>
      <c r="C202" s="242"/>
      <c r="D202" s="282"/>
      <c r="E202" s="87">
        <v>699.85</v>
      </c>
      <c r="F202" s="87">
        <v>28.71</v>
      </c>
      <c r="G202" s="86">
        <v>2880.25</v>
      </c>
      <c r="H202" s="88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0">
        <f t="shared" si="15"/>
        <v>2151.69</v>
      </c>
    </row>
    <row r="203" spans="1:14" ht="15.75" customHeight="1" thickBot="1">
      <c r="A203" s="11" t="str">
        <f t="shared" si="13"/>
        <v>G392553 101</v>
      </c>
      <c r="B203" s="181" t="s">
        <v>75</v>
      </c>
      <c r="C203" s="295">
        <v>101</v>
      </c>
      <c r="D203" s="297">
        <v>2180.73</v>
      </c>
      <c r="E203" s="168">
        <v>670.81</v>
      </c>
      <c r="F203" s="168" t="s">
        <v>97</v>
      </c>
      <c r="G203" s="167">
        <v>2851.54</v>
      </c>
      <c r="H203" s="169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0">
        <f t="shared" si="15"/>
        <v>2180.73</v>
      </c>
    </row>
    <row r="204" spans="1:14" ht="15.75" customHeight="1" thickBot="1">
      <c r="A204" s="11" t="str">
        <f t="shared" si="13"/>
        <v>G392553 101</v>
      </c>
      <c r="B204" s="181" t="s">
        <v>75</v>
      </c>
      <c r="C204" s="296"/>
      <c r="D204" s="298"/>
      <c r="E204" s="168">
        <v>670.81</v>
      </c>
      <c r="F204" s="168">
        <v>28.71</v>
      </c>
      <c r="G204" s="167">
        <v>2880.25</v>
      </c>
      <c r="H204" s="169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0">
        <f t="shared" si="15"/>
        <v>2180.73</v>
      </c>
    </row>
    <row r="205" spans="1:14" ht="15.75" customHeight="1" thickBot="1">
      <c r="A205" s="11" t="str">
        <f t="shared" si="13"/>
        <v>G392553 102</v>
      </c>
      <c r="B205" s="181" t="s">
        <v>75</v>
      </c>
      <c r="C205" s="240">
        <v>102</v>
      </c>
      <c r="D205" s="281">
        <v>2210.17</v>
      </c>
      <c r="E205" s="87">
        <v>641.37</v>
      </c>
      <c r="F205" s="87" t="s">
        <v>97</v>
      </c>
      <c r="G205" s="86">
        <v>2851.54</v>
      </c>
      <c r="H205" s="88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0">
        <f t="shared" si="15"/>
        <v>2210.17</v>
      </c>
    </row>
    <row r="206" spans="1:14" ht="15.75" customHeight="1" thickBot="1">
      <c r="A206" s="11" t="str">
        <f t="shared" si="13"/>
        <v>G392553 102</v>
      </c>
      <c r="B206" s="181" t="s">
        <v>75</v>
      </c>
      <c r="C206" s="242"/>
      <c r="D206" s="282"/>
      <c r="E206" s="87">
        <v>641.37</v>
      </c>
      <c r="F206" s="87">
        <v>28.71</v>
      </c>
      <c r="G206" s="86">
        <v>2880.25</v>
      </c>
      <c r="H206" s="88">
        <v>44556</v>
      </c>
      <c r="I206" s="41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0">
        <f t="shared" si="15"/>
        <v>2210.17</v>
      </c>
    </row>
    <row r="207" spans="1:14" ht="15.75" customHeight="1" thickBot="1">
      <c r="A207" s="11" t="str">
        <f t="shared" si="13"/>
        <v>G392553 103</v>
      </c>
      <c r="B207" s="181" t="s">
        <v>75</v>
      </c>
      <c r="C207" s="240">
        <v>103</v>
      </c>
      <c r="D207" s="281">
        <v>2240.0100000000002</v>
      </c>
      <c r="E207" s="87">
        <v>611.53</v>
      </c>
      <c r="F207" s="87" t="s">
        <v>97</v>
      </c>
      <c r="G207" s="86">
        <v>2851.54</v>
      </c>
      <c r="H207" s="88">
        <v>44577</v>
      </c>
      <c r="I207" s="41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0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1" t="s">
        <v>75</v>
      </c>
      <c r="C208" s="242"/>
      <c r="D208" s="282"/>
      <c r="E208" s="87">
        <v>611.53</v>
      </c>
      <c r="F208" s="87">
        <v>28.71</v>
      </c>
      <c r="G208" s="86">
        <v>2880.25</v>
      </c>
      <c r="H208" s="88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0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1" t="s">
        <v>75</v>
      </c>
      <c r="C209" s="240">
        <v>104</v>
      </c>
      <c r="D209" s="281">
        <v>2270.2399999999998</v>
      </c>
      <c r="E209" s="87">
        <v>581.29999999999995</v>
      </c>
      <c r="F209" s="87" t="s">
        <v>97</v>
      </c>
      <c r="G209" s="86">
        <v>2851.54</v>
      </c>
      <c r="H209" s="88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0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1" t="s">
        <v>75</v>
      </c>
      <c r="C210" s="242"/>
      <c r="D210" s="282"/>
      <c r="E210" s="87">
        <v>581.29999999999995</v>
      </c>
      <c r="F210" s="87">
        <v>28.71</v>
      </c>
      <c r="G210" s="86">
        <v>2880.25</v>
      </c>
      <c r="H210" s="88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0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1" t="s">
        <v>75</v>
      </c>
      <c r="C211" s="240">
        <v>105</v>
      </c>
      <c r="D211" s="281">
        <v>2300.88</v>
      </c>
      <c r="E211" s="87">
        <v>550.66</v>
      </c>
      <c r="F211" s="87" t="s">
        <v>97</v>
      </c>
      <c r="G211" s="86">
        <v>2851.54</v>
      </c>
      <c r="H211" s="88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0">
        <f t="shared" si="15"/>
        <v>2300.88</v>
      </c>
    </row>
    <row r="212" spans="1:14" ht="15.75" customHeight="1" thickBot="1">
      <c r="A212" s="11" t="str">
        <f t="shared" si="13"/>
        <v>G392553 105</v>
      </c>
      <c r="B212" s="181" t="s">
        <v>75</v>
      </c>
      <c r="C212" s="242"/>
      <c r="D212" s="282"/>
      <c r="E212" s="87">
        <v>550.66</v>
      </c>
      <c r="F212" s="87">
        <v>28.71</v>
      </c>
      <c r="G212" s="86">
        <v>2880.25</v>
      </c>
      <c r="H212" s="88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0">
        <f t="shared" si="15"/>
        <v>2300.88</v>
      </c>
    </row>
    <row r="213" spans="1:14" ht="15.75" customHeight="1" thickBot="1">
      <c r="A213" s="11" t="str">
        <f t="shared" si="13"/>
        <v>G392553 106</v>
      </c>
      <c r="B213" s="181" t="s">
        <v>75</v>
      </c>
      <c r="C213" s="240">
        <v>106</v>
      </c>
      <c r="D213" s="281">
        <v>2331.9499999999998</v>
      </c>
      <c r="E213" s="87">
        <v>519.59</v>
      </c>
      <c r="F213" s="87" t="s">
        <v>97</v>
      </c>
      <c r="G213" s="86">
        <v>2851.54</v>
      </c>
      <c r="H213" s="88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0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1" t="s">
        <v>75</v>
      </c>
      <c r="C214" s="242"/>
      <c r="D214" s="282"/>
      <c r="E214" s="87">
        <v>519.59</v>
      </c>
      <c r="F214" s="87">
        <v>28.71</v>
      </c>
      <c r="G214" s="86">
        <v>2880.25</v>
      </c>
      <c r="H214" s="88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0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1" t="s">
        <v>75</v>
      </c>
      <c r="C215" s="240">
        <v>107</v>
      </c>
      <c r="D215" s="281">
        <v>2363.4499999999998</v>
      </c>
      <c r="E215" s="87">
        <v>488.09</v>
      </c>
      <c r="F215" s="87" t="s">
        <v>97</v>
      </c>
      <c r="G215" s="86">
        <v>2851.54</v>
      </c>
      <c r="H215" s="88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0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1" t="s">
        <v>75</v>
      </c>
      <c r="C216" s="242"/>
      <c r="D216" s="282"/>
      <c r="E216" s="87">
        <v>488.09</v>
      </c>
      <c r="F216" s="87">
        <v>28.71</v>
      </c>
      <c r="G216" s="86">
        <v>2880.25</v>
      </c>
      <c r="H216" s="88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0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1" t="s">
        <v>75</v>
      </c>
      <c r="C217" s="240">
        <v>108</v>
      </c>
      <c r="D217" s="281">
        <v>2395.34</v>
      </c>
      <c r="E217" s="87">
        <v>456.2</v>
      </c>
      <c r="F217" s="87" t="s">
        <v>97</v>
      </c>
      <c r="G217" s="86">
        <v>2851.54</v>
      </c>
      <c r="H217" s="88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0">
        <f t="shared" si="15"/>
        <v>2395.34</v>
      </c>
    </row>
    <row r="218" spans="1:14" ht="15.75" customHeight="1" thickBot="1">
      <c r="A218" s="11" t="str">
        <f t="shared" si="13"/>
        <v>G392553 108</v>
      </c>
      <c r="B218" s="181" t="s">
        <v>75</v>
      </c>
      <c r="C218" s="242"/>
      <c r="D218" s="282"/>
      <c r="E218" s="87">
        <v>456.2</v>
      </c>
      <c r="F218" s="87">
        <v>28.71</v>
      </c>
      <c r="G218" s="86">
        <v>2880.25</v>
      </c>
      <c r="H218" s="88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0">
        <f t="shared" si="15"/>
        <v>2395.34</v>
      </c>
    </row>
    <row r="219" spans="1:14" ht="15.75" customHeight="1" thickBot="1">
      <c r="A219" s="11" t="str">
        <f t="shared" si="13"/>
        <v>G392553 109</v>
      </c>
      <c r="B219" s="181" t="s">
        <v>75</v>
      </c>
      <c r="C219" s="240">
        <v>109</v>
      </c>
      <c r="D219" s="281">
        <v>2427.6799999999998</v>
      </c>
      <c r="E219" s="87">
        <v>423.86</v>
      </c>
      <c r="F219" s="87" t="s">
        <v>97</v>
      </c>
      <c r="G219" s="86">
        <v>2851.54</v>
      </c>
      <c r="H219" s="88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0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1" t="s">
        <v>75</v>
      </c>
      <c r="C220" s="242"/>
      <c r="D220" s="282"/>
      <c r="E220" s="87">
        <v>423.86</v>
      </c>
      <c r="F220" s="87">
        <v>28.71</v>
      </c>
      <c r="G220" s="86">
        <v>2880.25</v>
      </c>
      <c r="H220" s="88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0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1" t="s">
        <v>75</v>
      </c>
      <c r="C221" s="240">
        <v>110</v>
      </c>
      <c r="D221" s="281">
        <v>2460.4499999999998</v>
      </c>
      <c r="E221" s="87">
        <v>391.09</v>
      </c>
      <c r="F221" s="87" t="s">
        <v>97</v>
      </c>
      <c r="G221" s="86">
        <v>2851.54</v>
      </c>
      <c r="H221" s="88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0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1" t="s">
        <v>75</v>
      </c>
      <c r="C222" s="242"/>
      <c r="D222" s="282"/>
      <c r="E222" s="87">
        <v>391.09</v>
      </c>
      <c r="F222" s="87">
        <v>28.71</v>
      </c>
      <c r="G222" s="86">
        <v>2880.25</v>
      </c>
      <c r="H222" s="88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0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1" t="s">
        <v>75</v>
      </c>
      <c r="C223" s="240">
        <v>111</v>
      </c>
      <c r="D223" s="281">
        <v>2493.67</v>
      </c>
      <c r="E223" s="87">
        <v>357.87</v>
      </c>
      <c r="F223" s="87" t="s">
        <v>97</v>
      </c>
      <c r="G223" s="86">
        <v>2851.54</v>
      </c>
      <c r="H223" s="88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0">
        <f t="shared" si="15"/>
        <v>2493.67</v>
      </c>
    </row>
    <row r="224" spans="1:14" ht="15.75" customHeight="1" thickBot="1">
      <c r="A224" s="11" t="str">
        <f t="shared" si="13"/>
        <v>G392553 111</v>
      </c>
      <c r="B224" s="181" t="s">
        <v>75</v>
      </c>
      <c r="C224" s="242"/>
      <c r="D224" s="282"/>
      <c r="E224" s="87">
        <v>357.87</v>
      </c>
      <c r="F224" s="87">
        <v>28.71</v>
      </c>
      <c r="G224" s="86">
        <v>2880.25</v>
      </c>
      <c r="H224" s="88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0">
        <f t="shared" si="15"/>
        <v>2493.67</v>
      </c>
    </row>
    <row r="225" spans="1:14" ht="15.75" customHeight="1" thickBot="1">
      <c r="A225" s="11" t="str">
        <f t="shared" si="13"/>
        <v>G392553 112</v>
      </c>
      <c r="B225" s="181" t="s">
        <v>75</v>
      </c>
      <c r="C225" s="240">
        <v>112</v>
      </c>
      <c r="D225" s="281">
        <v>2527.33</v>
      </c>
      <c r="E225" s="87">
        <v>324.20999999999998</v>
      </c>
      <c r="F225" s="87" t="s">
        <v>97</v>
      </c>
      <c r="G225" s="86">
        <v>2851.54</v>
      </c>
      <c r="H225" s="88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0">
        <f t="shared" si="15"/>
        <v>2527.33</v>
      </c>
    </row>
    <row r="226" spans="1:14" ht="15.75" customHeight="1" thickBot="1">
      <c r="A226" s="11" t="str">
        <f t="shared" si="13"/>
        <v>G392553 112</v>
      </c>
      <c r="B226" s="181" t="s">
        <v>75</v>
      </c>
      <c r="C226" s="242"/>
      <c r="D226" s="282"/>
      <c r="E226" s="87">
        <v>324.20999999999998</v>
      </c>
      <c r="F226" s="87">
        <v>28.71</v>
      </c>
      <c r="G226" s="86">
        <v>2880.25</v>
      </c>
      <c r="H226" s="88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0">
        <f t="shared" si="15"/>
        <v>2527.33</v>
      </c>
    </row>
    <row r="227" spans="1:14" ht="15.75" customHeight="1" thickBot="1">
      <c r="A227" s="11" t="str">
        <f t="shared" si="13"/>
        <v>G392553 113</v>
      </c>
      <c r="B227" s="181" t="s">
        <v>75</v>
      </c>
      <c r="C227" s="240">
        <v>113</v>
      </c>
      <c r="D227" s="281">
        <v>2561.46</v>
      </c>
      <c r="E227" s="87">
        <v>290.08</v>
      </c>
      <c r="F227" s="87" t="s">
        <v>97</v>
      </c>
      <c r="G227" s="86">
        <v>2851.54</v>
      </c>
      <c r="H227" s="88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0">
        <f t="shared" si="15"/>
        <v>2561.46</v>
      </c>
    </row>
    <row r="228" spans="1:14" ht="15.75" customHeight="1" thickBot="1">
      <c r="A228" s="11" t="str">
        <f t="shared" si="13"/>
        <v>G392553 113</v>
      </c>
      <c r="B228" s="181" t="s">
        <v>75</v>
      </c>
      <c r="C228" s="242"/>
      <c r="D228" s="282"/>
      <c r="E228" s="87">
        <v>290.08</v>
      </c>
      <c r="F228" s="87">
        <v>28.71</v>
      </c>
      <c r="G228" s="86">
        <v>2880.25</v>
      </c>
      <c r="H228" s="88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0">
        <f t="shared" si="15"/>
        <v>2561.46</v>
      </c>
    </row>
    <row r="229" spans="1:14" ht="15.75" customHeight="1" thickBot="1">
      <c r="A229" s="11" t="str">
        <f t="shared" si="13"/>
        <v>G392553 114</v>
      </c>
      <c r="B229" s="181" t="s">
        <v>75</v>
      </c>
      <c r="C229" s="240">
        <v>114</v>
      </c>
      <c r="D229" s="281">
        <v>2596.0300000000002</v>
      </c>
      <c r="E229" s="87">
        <v>255.51</v>
      </c>
      <c r="F229" s="87" t="s">
        <v>97</v>
      </c>
      <c r="G229" s="86">
        <v>2851.54</v>
      </c>
      <c r="H229" s="88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0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1" t="s">
        <v>75</v>
      </c>
      <c r="C230" s="242"/>
      <c r="D230" s="282"/>
      <c r="E230" s="87">
        <v>255.51</v>
      </c>
      <c r="F230" s="87">
        <v>28.71</v>
      </c>
      <c r="G230" s="86">
        <v>2880.25</v>
      </c>
      <c r="H230" s="88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0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1" t="s">
        <v>75</v>
      </c>
      <c r="C231" s="240">
        <v>115</v>
      </c>
      <c r="D231" s="281">
        <v>2631.09</v>
      </c>
      <c r="E231" s="87">
        <v>220.45</v>
      </c>
      <c r="F231" s="87" t="s">
        <v>97</v>
      </c>
      <c r="G231" s="86">
        <v>2851.54</v>
      </c>
      <c r="H231" s="88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0">
        <f t="shared" si="15"/>
        <v>2631.09</v>
      </c>
    </row>
    <row r="232" spans="1:14" ht="15.75" customHeight="1" thickBot="1">
      <c r="A232" s="11" t="str">
        <f t="shared" si="13"/>
        <v>G392553 115</v>
      </c>
      <c r="B232" s="181" t="s">
        <v>75</v>
      </c>
      <c r="C232" s="242"/>
      <c r="D232" s="282"/>
      <c r="E232" s="87">
        <v>220.45</v>
      </c>
      <c r="F232" s="87">
        <v>28.71</v>
      </c>
      <c r="G232" s="86">
        <v>2880.25</v>
      </c>
      <c r="H232" s="88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0">
        <f t="shared" si="15"/>
        <v>2631.09</v>
      </c>
    </row>
    <row r="233" spans="1:14" ht="15.75" customHeight="1" thickBot="1">
      <c r="A233" s="11" t="str">
        <f t="shared" si="13"/>
        <v>G392553 116</v>
      </c>
      <c r="B233" s="181" t="s">
        <v>75</v>
      </c>
      <c r="C233" s="240">
        <v>116</v>
      </c>
      <c r="D233" s="281">
        <v>2666.59</v>
      </c>
      <c r="E233" s="87">
        <v>184.95</v>
      </c>
      <c r="F233" s="87" t="s">
        <v>97</v>
      </c>
      <c r="G233" s="86">
        <v>2851.54</v>
      </c>
      <c r="H233" s="88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0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1" t="s">
        <v>75</v>
      </c>
      <c r="C234" s="242"/>
      <c r="D234" s="282"/>
      <c r="E234" s="87">
        <v>184.95</v>
      </c>
      <c r="F234" s="87">
        <v>28.71</v>
      </c>
      <c r="G234" s="86">
        <v>2880.25</v>
      </c>
      <c r="H234" s="88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0">
        <f t="shared" si="15"/>
        <v>2666.59</v>
      </c>
    </row>
    <row r="235" spans="1:14" ht="15.75" customHeight="1" thickBot="1">
      <c r="A235" s="11" t="str">
        <f t="shared" si="17"/>
        <v>G392553 117</v>
      </c>
      <c r="B235" s="181" t="s">
        <v>75</v>
      </c>
      <c r="C235" s="240">
        <v>117</v>
      </c>
      <c r="D235" s="281">
        <v>2702.6</v>
      </c>
      <c r="E235" s="87">
        <v>148.94</v>
      </c>
      <c r="F235" s="87" t="s">
        <v>97</v>
      </c>
      <c r="G235" s="86">
        <v>2851.54</v>
      </c>
      <c r="H235" s="88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0">
        <f t="shared" si="15"/>
        <v>2702.6</v>
      </c>
    </row>
    <row r="236" spans="1:14" ht="15.75" customHeight="1" thickBot="1">
      <c r="A236" s="11" t="str">
        <f t="shared" si="17"/>
        <v>G392553 117</v>
      </c>
      <c r="B236" s="181" t="s">
        <v>75</v>
      </c>
      <c r="C236" s="242"/>
      <c r="D236" s="282"/>
      <c r="E236" s="87">
        <v>148.94</v>
      </c>
      <c r="F236" s="87">
        <v>28.71</v>
      </c>
      <c r="G236" s="86">
        <v>2880.25</v>
      </c>
      <c r="H236" s="88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0">
        <f t="shared" si="15"/>
        <v>2702.6</v>
      </c>
    </row>
    <row r="237" spans="1:14" ht="15.75" customHeight="1" thickBot="1">
      <c r="A237" s="11" t="str">
        <f t="shared" si="17"/>
        <v>G392553 118</v>
      </c>
      <c r="B237" s="181" t="s">
        <v>75</v>
      </c>
      <c r="C237" s="240">
        <v>118</v>
      </c>
      <c r="D237" s="281">
        <v>2739.1</v>
      </c>
      <c r="E237" s="87">
        <v>112.44</v>
      </c>
      <c r="F237" s="87" t="s">
        <v>97</v>
      </c>
      <c r="G237" s="86">
        <v>2851.54</v>
      </c>
      <c r="H237" s="88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0">
        <f t="shared" si="15"/>
        <v>2739.1</v>
      </c>
    </row>
    <row r="238" spans="1:14" ht="15.75" customHeight="1" thickBot="1">
      <c r="A238" s="11" t="str">
        <f t="shared" si="17"/>
        <v>G392553 118</v>
      </c>
      <c r="B238" s="181" t="s">
        <v>75</v>
      </c>
      <c r="C238" s="242"/>
      <c r="D238" s="282"/>
      <c r="E238" s="87">
        <v>112.44</v>
      </c>
      <c r="F238" s="87">
        <v>28.71</v>
      </c>
      <c r="G238" s="86">
        <v>2880.25</v>
      </c>
      <c r="H238" s="88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0">
        <f t="shared" si="15"/>
        <v>2739.1</v>
      </c>
    </row>
    <row r="239" spans="1:14" ht="15.75" customHeight="1" thickBot="1">
      <c r="A239" s="11" t="str">
        <f t="shared" si="17"/>
        <v>G392553 119</v>
      </c>
      <c r="B239" s="181" t="s">
        <v>75</v>
      </c>
      <c r="C239" s="240">
        <v>119</v>
      </c>
      <c r="D239" s="281">
        <v>2776.08</v>
      </c>
      <c r="E239" s="87">
        <v>75.459999999999994</v>
      </c>
      <c r="F239" s="87" t="s">
        <v>97</v>
      </c>
      <c r="G239" s="86">
        <v>2851.54</v>
      </c>
      <c r="H239" s="88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0">
        <f t="shared" si="15"/>
        <v>2776.08</v>
      </c>
    </row>
    <row r="240" spans="1:14" ht="15.75" customHeight="1" thickBot="1">
      <c r="A240" s="11" t="str">
        <f t="shared" si="17"/>
        <v>G392553 119</v>
      </c>
      <c r="B240" s="181" t="s">
        <v>75</v>
      </c>
      <c r="C240" s="242"/>
      <c r="D240" s="282"/>
      <c r="E240" s="87">
        <v>75.459999999999994</v>
      </c>
      <c r="F240" s="87">
        <v>28.71</v>
      </c>
      <c r="G240" s="86">
        <v>2880.25</v>
      </c>
      <c r="H240" s="88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0">
        <f t="shared" si="15"/>
        <v>2776.08</v>
      </c>
    </row>
    <row r="241" spans="1:14" ht="15.75" customHeight="1" thickBot="1">
      <c r="A241" s="11" t="str">
        <f t="shared" si="17"/>
        <v>G392553 120</v>
      </c>
      <c r="B241" s="181" t="s">
        <v>75</v>
      </c>
      <c r="C241" s="240">
        <v>120</v>
      </c>
      <c r="D241" s="281">
        <v>2815.89</v>
      </c>
      <c r="E241" s="87">
        <v>35.65</v>
      </c>
      <c r="F241" s="87" t="s">
        <v>97</v>
      </c>
      <c r="G241" s="86">
        <v>2851.54</v>
      </c>
      <c r="H241" s="88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0">
        <f t="shared" si="15"/>
        <v>2815.89</v>
      </c>
    </row>
    <row r="242" spans="1:14" ht="15.75" customHeight="1" thickBot="1">
      <c r="A242" s="11" t="str">
        <f t="shared" si="17"/>
        <v>G392553 120</v>
      </c>
      <c r="B242" s="181" t="s">
        <v>75</v>
      </c>
      <c r="C242" s="242"/>
      <c r="D242" s="282"/>
      <c r="E242" s="87">
        <v>35.65</v>
      </c>
      <c r="F242" s="87">
        <v>28.71</v>
      </c>
      <c r="G242" s="86">
        <v>2880.25</v>
      </c>
      <c r="H242" s="88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0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0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0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8" t="s">
        <v>101</v>
      </c>
      <c r="D245" s="99">
        <v>5679.75</v>
      </c>
      <c r="E245" s="99">
        <v>12495.45</v>
      </c>
      <c r="F245" s="100" t="s">
        <v>97</v>
      </c>
      <c r="G245" s="99">
        <v>18175.2</v>
      </c>
      <c r="H245" s="101">
        <v>43899</v>
      </c>
      <c r="I245" s="41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0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11">
        <v>1</v>
      </c>
      <c r="D246" s="313">
        <v>51117.75</v>
      </c>
      <c r="E246" s="102">
        <v>1891.36</v>
      </c>
      <c r="F246" s="103" t="s">
        <v>97</v>
      </c>
      <c r="G246" s="102">
        <v>53009.11</v>
      </c>
      <c r="H246" s="104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0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12"/>
      <c r="D247" s="314"/>
      <c r="E247" s="105">
        <v>1891.36</v>
      </c>
      <c r="F247" s="106">
        <v>2517.9299999999998</v>
      </c>
      <c r="G247" s="105">
        <f>+D246+E247+F247</f>
        <v>55527.040000000001</v>
      </c>
      <c r="H247" s="107">
        <v>43994</v>
      </c>
      <c r="I247" s="41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0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15">
        <v>2</v>
      </c>
      <c r="D248" s="317">
        <v>51117.75</v>
      </c>
      <c r="E248" s="99">
        <v>3424.89</v>
      </c>
      <c r="F248" s="100" t="s">
        <v>97</v>
      </c>
      <c r="G248" s="99">
        <v>54542.64</v>
      </c>
      <c r="H248" s="101">
        <v>43967</v>
      </c>
      <c r="I248" s="41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0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16"/>
      <c r="D249" s="318"/>
      <c r="E249" s="102">
        <v>3424.89</v>
      </c>
      <c r="F249" s="103">
        <v>454.52</v>
      </c>
      <c r="G249" s="102">
        <v>54997.16</v>
      </c>
      <c r="H249" s="104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0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11">
        <v>3</v>
      </c>
      <c r="D250" s="313">
        <v>51117.75</v>
      </c>
      <c r="E250" s="105">
        <v>4958.42</v>
      </c>
      <c r="F250" s="106" t="s">
        <v>97</v>
      </c>
      <c r="G250" s="105">
        <v>56076.17</v>
      </c>
      <c r="H250" s="107">
        <v>43998</v>
      </c>
      <c r="I250" s="41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0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12"/>
      <c r="D251" s="314"/>
      <c r="E251" s="102">
        <v>4958.42</v>
      </c>
      <c r="F251" s="103">
        <v>467.3</v>
      </c>
      <c r="G251" s="102">
        <v>56543.47</v>
      </c>
      <c r="H251" s="104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0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19">
        <v>4</v>
      </c>
      <c r="D252" s="321">
        <v>51117.75</v>
      </c>
      <c r="E252" s="102">
        <v>6491.95</v>
      </c>
      <c r="F252" s="103" t="s">
        <v>97</v>
      </c>
      <c r="G252" s="102">
        <v>57609.7</v>
      </c>
      <c r="H252" s="104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0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20"/>
      <c r="D253" s="322"/>
      <c r="E253" s="108">
        <v>6491.95</v>
      </c>
      <c r="F253" s="109">
        <v>265</v>
      </c>
      <c r="G253" s="108">
        <f>+D252+E253+F253</f>
        <v>57874.7</v>
      </c>
      <c r="H253" s="110">
        <v>44033</v>
      </c>
      <c r="I253" s="41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0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15">
        <v>5</v>
      </c>
      <c r="D254" s="317">
        <v>51117.75</v>
      </c>
      <c r="E254" s="99">
        <v>8025.49</v>
      </c>
      <c r="F254" s="100" t="s">
        <v>97</v>
      </c>
      <c r="G254" s="99">
        <v>59143.24</v>
      </c>
      <c r="H254" s="101">
        <v>44059</v>
      </c>
      <c r="I254" s="41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0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16"/>
      <c r="D255" s="318"/>
      <c r="E255" s="102">
        <v>8025.49</v>
      </c>
      <c r="F255" s="103">
        <v>544.12</v>
      </c>
      <c r="G255" s="102">
        <v>59687.360000000001</v>
      </c>
      <c r="H255" s="104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0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99">
        <v>6</v>
      </c>
      <c r="D256" s="301">
        <v>51117.75</v>
      </c>
      <c r="E256" s="102">
        <v>9559.02</v>
      </c>
      <c r="F256" s="103" t="s">
        <v>97</v>
      </c>
      <c r="G256" s="102">
        <v>60676.77</v>
      </c>
      <c r="H256" s="104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0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00"/>
      <c r="D257" s="302"/>
      <c r="E257" s="111">
        <v>9559.02</v>
      </c>
      <c r="F257" s="112">
        <v>55.82</v>
      </c>
      <c r="G257" s="111">
        <f>+D256+E257+F257</f>
        <v>60732.590000000004</v>
      </c>
      <c r="H257" s="113">
        <v>44091</v>
      </c>
      <c r="I257" s="41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0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03">
        <v>7</v>
      </c>
      <c r="D258" s="305">
        <v>51117.75</v>
      </c>
      <c r="E258" s="102">
        <v>11092.55</v>
      </c>
      <c r="F258" s="103" t="s">
        <v>97</v>
      </c>
      <c r="G258" s="102">
        <v>62210.3</v>
      </c>
      <c r="H258" s="104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0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04"/>
      <c r="D259" s="306"/>
      <c r="E259" s="114">
        <v>11092.55</v>
      </c>
      <c r="F259" s="115">
        <v>751.5</v>
      </c>
      <c r="G259" s="114">
        <f>+D258+E259+F259</f>
        <v>62961.8</v>
      </c>
      <c r="H259" s="116">
        <v>44132</v>
      </c>
      <c r="I259" s="41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0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73">
        <v>8</v>
      </c>
      <c r="D260" s="275">
        <v>51117.75</v>
      </c>
      <c r="E260" s="102">
        <v>12626.08</v>
      </c>
      <c r="F260" s="103" t="s">
        <v>97</v>
      </c>
      <c r="G260" s="102">
        <v>63743.83</v>
      </c>
      <c r="H260" s="104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0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74"/>
      <c r="D261" s="276"/>
      <c r="E261" s="102">
        <v>12626.08</v>
      </c>
      <c r="F261" s="103">
        <v>641.69000000000005</v>
      </c>
      <c r="G261" s="111">
        <f>+D260+E261+F261</f>
        <v>64385.520000000004</v>
      </c>
      <c r="H261" s="104">
        <v>44161</v>
      </c>
      <c r="I261" s="41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0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07">
        <v>9</v>
      </c>
      <c r="D262" s="309">
        <v>51117.75</v>
      </c>
      <c r="E262" s="127">
        <v>14159.62</v>
      </c>
      <c r="F262" s="128" t="s">
        <v>97</v>
      </c>
      <c r="G262" s="127">
        <v>65277.37</v>
      </c>
      <c r="H262" s="129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0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08"/>
      <c r="D263" s="310"/>
      <c r="E263" s="127">
        <v>14159.62</v>
      </c>
      <c r="F263" s="128">
        <v>600.54999999999995</v>
      </c>
      <c r="G263" s="127">
        <v>65877.919999999998</v>
      </c>
      <c r="H263" s="129">
        <v>44191</v>
      </c>
      <c r="I263" s="41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0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99">
        <v>10</v>
      </c>
      <c r="D264" s="301">
        <v>51117.75</v>
      </c>
      <c r="E264" s="111">
        <v>15693.15</v>
      </c>
      <c r="F264" s="112" t="s">
        <v>97</v>
      </c>
      <c r="G264" s="111">
        <v>66810.899999999994</v>
      </c>
      <c r="H264" s="113">
        <v>44212</v>
      </c>
      <c r="I264" s="41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0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00"/>
      <c r="D265" s="302"/>
      <c r="E265" s="111">
        <v>15693.15</v>
      </c>
      <c r="F265" s="112">
        <v>614.66</v>
      </c>
      <c r="G265" s="111">
        <v>67425.56</v>
      </c>
      <c r="H265" s="113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0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73">
        <v>11</v>
      </c>
      <c r="D266" s="275">
        <v>51117.78</v>
      </c>
      <c r="E266" s="102">
        <v>17226.689999999999</v>
      </c>
      <c r="F266" s="103" t="s">
        <v>97</v>
      </c>
      <c r="G266" s="102">
        <v>68344.47</v>
      </c>
      <c r="H266" s="104">
        <v>44243</v>
      </c>
      <c r="I266" s="41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0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74"/>
      <c r="D267" s="276"/>
      <c r="E267" s="117">
        <v>17226.689999999999</v>
      </c>
      <c r="F267" s="118">
        <v>628.77</v>
      </c>
      <c r="G267" s="117">
        <v>68973.240000000005</v>
      </c>
      <c r="H267" s="119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0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0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0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4" t="s">
        <v>101</v>
      </c>
      <c r="D270" s="131">
        <v>19068.25</v>
      </c>
      <c r="E270" s="131">
        <v>41950.15</v>
      </c>
      <c r="F270" s="132" t="s">
        <v>97</v>
      </c>
      <c r="G270" s="131">
        <v>61018.400000000001</v>
      </c>
      <c r="H270" s="133">
        <v>43899</v>
      </c>
      <c r="I270" s="41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0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87">
        <v>1</v>
      </c>
      <c r="D271" s="289">
        <v>15731.31</v>
      </c>
      <c r="E271" s="132">
        <v>582.05999999999995</v>
      </c>
      <c r="F271" s="132" t="s">
        <v>97</v>
      </c>
      <c r="G271" s="131">
        <v>16313.37</v>
      </c>
      <c r="H271" s="133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0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88"/>
      <c r="D272" s="290"/>
      <c r="E272" s="132">
        <v>582.05999999999995</v>
      </c>
      <c r="F272" s="132">
        <v>774.89</v>
      </c>
      <c r="G272" s="131">
        <f>+D271+E272+F272</f>
        <v>17088.259999999998</v>
      </c>
      <c r="H272" s="133">
        <v>43994</v>
      </c>
      <c r="I272" s="41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0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87">
        <v>2</v>
      </c>
      <c r="D273" s="289">
        <v>15731.31</v>
      </c>
      <c r="E273" s="131">
        <v>1054</v>
      </c>
      <c r="F273" s="132" t="s">
        <v>97</v>
      </c>
      <c r="G273" s="131">
        <v>16785.310000000001</v>
      </c>
      <c r="H273" s="133">
        <v>43967</v>
      </c>
      <c r="I273" s="41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0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88"/>
      <c r="D274" s="290"/>
      <c r="E274" s="131">
        <v>1054</v>
      </c>
      <c r="F274" s="132">
        <v>139.88</v>
      </c>
      <c r="G274" s="131">
        <v>16925.189999999999</v>
      </c>
      <c r="H274" s="133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0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87">
        <v>3</v>
      </c>
      <c r="D275" s="289">
        <v>15731.31</v>
      </c>
      <c r="E275" s="131">
        <v>1525.94</v>
      </c>
      <c r="F275" s="132" t="s">
        <v>97</v>
      </c>
      <c r="G275" s="131">
        <v>17257.25</v>
      </c>
      <c r="H275" s="133">
        <v>43998</v>
      </c>
      <c r="I275" s="41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0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88"/>
      <c r="D276" s="290"/>
      <c r="E276" s="131">
        <v>1525.94</v>
      </c>
      <c r="F276" s="132">
        <v>143.81</v>
      </c>
      <c r="G276" s="131">
        <v>17401.060000000001</v>
      </c>
      <c r="H276" s="133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0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87">
        <v>4</v>
      </c>
      <c r="D277" s="289">
        <v>15731.31</v>
      </c>
      <c r="E277" s="131">
        <v>1997.88</v>
      </c>
      <c r="F277" s="132" t="s">
        <v>97</v>
      </c>
      <c r="G277" s="131">
        <v>17729.189999999999</v>
      </c>
      <c r="H277" s="133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0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88"/>
      <c r="D278" s="290"/>
      <c r="E278" s="131">
        <v>1997.88</v>
      </c>
      <c r="F278" s="132">
        <v>81.55</v>
      </c>
      <c r="G278" s="131">
        <f>+D277+E278+F278</f>
        <v>17810.739999999998</v>
      </c>
      <c r="H278" s="133">
        <v>44033</v>
      </c>
      <c r="I278" s="41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0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87">
        <v>5</v>
      </c>
      <c r="D279" s="289">
        <v>15731.31</v>
      </c>
      <c r="E279" s="131">
        <v>2469.8200000000002</v>
      </c>
      <c r="F279" s="132" t="s">
        <v>97</v>
      </c>
      <c r="G279" s="131">
        <v>18201.13</v>
      </c>
      <c r="H279" s="133">
        <v>44059</v>
      </c>
      <c r="I279" s="41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0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88"/>
      <c r="D280" s="290"/>
      <c r="E280" s="131">
        <v>2469.8200000000002</v>
      </c>
      <c r="F280" s="132">
        <v>167.45</v>
      </c>
      <c r="G280" s="131">
        <v>18368.580000000002</v>
      </c>
      <c r="H280" s="133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0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87">
        <v>6</v>
      </c>
      <c r="D281" s="289">
        <v>15731.31</v>
      </c>
      <c r="E281" s="131">
        <v>2941.75</v>
      </c>
      <c r="F281" s="132" t="s">
        <v>97</v>
      </c>
      <c r="G281" s="131">
        <v>18673.060000000001</v>
      </c>
      <c r="H281" s="133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0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88"/>
      <c r="D282" s="290"/>
      <c r="E282" s="131">
        <v>2941.75</v>
      </c>
      <c r="F282" s="132">
        <v>17.18</v>
      </c>
      <c r="G282" s="131">
        <f>+D281+E282+F282</f>
        <v>18690.239999999998</v>
      </c>
      <c r="H282" s="133">
        <v>44091</v>
      </c>
      <c r="I282" s="41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0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87">
        <v>7</v>
      </c>
      <c r="D283" s="289">
        <v>15731.31</v>
      </c>
      <c r="E283" s="131">
        <v>3413.69</v>
      </c>
      <c r="F283" s="132" t="s">
        <v>97</v>
      </c>
      <c r="G283" s="131">
        <v>19145</v>
      </c>
      <c r="H283" s="133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0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88"/>
      <c r="D284" s="290"/>
      <c r="E284" s="131">
        <v>3413.69</v>
      </c>
      <c r="F284" s="132">
        <v>231.27</v>
      </c>
      <c r="G284" s="131">
        <f>+D283+E284+F284</f>
        <v>19376.27</v>
      </c>
      <c r="H284" s="133">
        <v>44132</v>
      </c>
      <c r="I284" s="41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0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87">
        <v>8</v>
      </c>
      <c r="D285" s="289">
        <v>15731.31</v>
      </c>
      <c r="E285" s="131">
        <v>3885.63</v>
      </c>
      <c r="F285" s="132" t="s">
        <v>97</v>
      </c>
      <c r="G285" s="131">
        <v>19616.939999999999</v>
      </c>
      <c r="H285" s="133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0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88"/>
      <c r="D286" s="290"/>
      <c r="E286" s="131">
        <v>3885.63</v>
      </c>
      <c r="F286" s="132">
        <v>197.48</v>
      </c>
      <c r="G286" s="131">
        <f>+D285+E286+F286</f>
        <v>19814.419999999998</v>
      </c>
      <c r="H286" s="133">
        <v>44161</v>
      </c>
      <c r="I286" s="41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0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23">
        <v>9</v>
      </c>
      <c r="D287" s="325">
        <v>15731.31</v>
      </c>
      <c r="E287" s="175">
        <v>4357.57</v>
      </c>
      <c r="F287" s="176" t="s">
        <v>97</v>
      </c>
      <c r="G287" s="175">
        <v>20088.88</v>
      </c>
      <c r="H287" s="177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0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24"/>
      <c r="D288" s="326"/>
      <c r="E288" s="175">
        <v>4357.57</v>
      </c>
      <c r="F288" s="176">
        <v>184.82</v>
      </c>
      <c r="G288" s="175">
        <v>20273.7</v>
      </c>
      <c r="H288" s="177">
        <v>44191</v>
      </c>
      <c r="I288" s="41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0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87">
        <v>10</v>
      </c>
      <c r="D289" s="289">
        <v>15731.31</v>
      </c>
      <c r="E289" s="131">
        <v>4829.51</v>
      </c>
      <c r="F289" s="132" t="s">
        <v>97</v>
      </c>
      <c r="G289" s="131">
        <v>20560.82</v>
      </c>
      <c r="H289" s="133">
        <v>44212</v>
      </c>
      <c r="I289" s="41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0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88"/>
      <c r="D290" s="290"/>
      <c r="E290" s="131">
        <v>4829.51</v>
      </c>
      <c r="F290" s="132">
        <v>189.16</v>
      </c>
      <c r="G290" s="131">
        <v>20749.98</v>
      </c>
      <c r="H290" s="133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0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87">
        <v>11</v>
      </c>
      <c r="D291" s="289">
        <v>15731.31</v>
      </c>
      <c r="E291" s="131">
        <v>5301.45</v>
      </c>
      <c r="F291" s="132" t="s">
        <v>97</v>
      </c>
      <c r="G291" s="131">
        <v>21032.76</v>
      </c>
      <c r="H291" s="133">
        <v>44243</v>
      </c>
      <c r="I291" s="41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0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88"/>
      <c r="D292" s="290"/>
      <c r="E292" s="131">
        <v>5301.45</v>
      </c>
      <c r="F292" s="132">
        <v>193.5</v>
      </c>
      <c r="G292" s="131">
        <v>21226.26</v>
      </c>
      <c r="H292" s="133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0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87">
        <v>12</v>
      </c>
      <c r="D293" s="289">
        <v>15731.31</v>
      </c>
      <c r="E293" s="131">
        <v>5773.39</v>
      </c>
      <c r="F293" s="132" t="s">
        <v>97</v>
      </c>
      <c r="G293" s="131">
        <v>21504.7</v>
      </c>
      <c r="H293" s="133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0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88"/>
      <c r="D294" s="290"/>
      <c r="E294" s="131">
        <v>5773.39</v>
      </c>
      <c r="F294" s="132">
        <v>197.84</v>
      </c>
      <c r="G294" s="131">
        <v>21702.54</v>
      </c>
      <c r="H294" s="133">
        <v>44281</v>
      </c>
      <c r="I294" s="41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0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40">
        <v>13</v>
      </c>
      <c r="D295" s="281">
        <v>15731.31</v>
      </c>
      <c r="E295" s="86">
        <v>6245.33</v>
      </c>
      <c r="F295" s="87" t="s">
        <v>97</v>
      </c>
      <c r="G295" s="86">
        <v>21976.639999999999</v>
      </c>
      <c r="H295" s="88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0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42"/>
      <c r="D296" s="282"/>
      <c r="E296" s="86">
        <v>6245.33</v>
      </c>
      <c r="F296" s="87">
        <v>202.19</v>
      </c>
      <c r="G296" s="86">
        <v>22178.83</v>
      </c>
      <c r="H296" s="88">
        <v>44312</v>
      </c>
      <c r="I296" s="41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0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40">
        <v>14</v>
      </c>
      <c r="D297" s="281">
        <v>15731.31</v>
      </c>
      <c r="E297" s="86">
        <v>6717.27</v>
      </c>
      <c r="F297" s="87" t="s">
        <v>97</v>
      </c>
      <c r="G297" s="86">
        <v>22448.58</v>
      </c>
      <c r="H297" s="88">
        <v>44332</v>
      </c>
      <c r="I297" s="41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0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42"/>
      <c r="D298" s="282"/>
      <c r="E298" s="86">
        <v>6717.27</v>
      </c>
      <c r="F298" s="87">
        <v>206.53</v>
      </c>
      <c r="G298" s="86">
        <v>22655.11</v>
      </c>
      <c r="H298" s="88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0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40">
        <v>15</v>
      </c>
      <c r="D299" s="281">
        <v>15731.31</v>
      </c>
      <c r="E299" s="86">
        <v>7189.21</v>
      </c>
      <c r="F299" s="87" t="s">
        <v>97</v>
      </c>
      <c r="G299" s="86">
        <v>22920.52</v>
      </c>
      <c r="H299" s="88">
        <v>44363</v>
      </c>
      <c r="I299" s="41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0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42"/>
      <c r="D300" s="282"/>
      <c r="E300" s="86">
        <v>7189.21</v>
      </c>
      <c r="F300" s="87">
        <v>210.87</v>
      </c>
      <c r="G300" s="86">
        <v>23131.39</v>
      </c>
      <c r="H300" s="88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0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40">
        <v>16</v>
      </c>
      <c r="D301" s="281">
        <v>15731.31</v>
      </c>
      <c r="E301" s="86">
        <v>7661.15</v>
      </c>
      <c r="F301" s="87" t="s">
        <v>97</v>
      </c>
      <c r="G301" s="86">
        <v>23392.46</v>
      </c>
      <c r="H301" s="88">
        <v>44393</v>
      </c>
      <c r="I301" s="41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0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42"/>
      <c r="D302" s="282"/>
      <c r="E302" s="86">
        <v>7661.15</v>
      </c>
      <c r="F302" s="87">
        <v>215.21</v>
      </c>
      <c r="G302" s="86">
        <v>23607.67</v>
      </c>
      <c r="H302" s="88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0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87">
        <v>17</v>
      </c>
      <c r="D303" s="289">
        <v>15731.31</v>
      </c>
      <c r="E303" s="131">
        <v>8133.09</v>
      </c>
      <c r="F303" s="132" t="s">
        <v>97</v>
      </c>
      <c r="G303" s="131">
        <v>23864.400000000001</v>
      </c>
      <c r="H303" s="133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0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88"/>
      <c r="D304" s="290"/>
      <c r="E304" s="131">
        <v>8133.09</v>
      </c>
      <c r="F304" s="132">
        <v>219.55</v>
      </c>
      <c r="G304" s="131">
        <v>24083.95</v>
      </c>
      <c r="H304" s="133">
        <v>44434</v>
      </c>
      <c r="I304" s="41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0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83">
        <v>18</v>
      </c>
      <c r="D305" s="285">
        <v>15731.31</v>
      </c>
      <c r="E305" s="189">
        <v>8605.0300000000007</v>
      </c>
      <c r="F305" s="132" t="s">
        <v>97</v>
      </c>
      <c r="G305" s="131">
        <v>24336.34</v>
      </c>
      <c r="H305" s="133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0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84"/>
      <c r="D306" s="286"/>
      <c r="E306" s="189">
        <v>8413.1</v>
      </c>
      <c r="F306" s="190">
        <v>5646.65</v>
      </c>
      <c r="G306" s="189">
        <f>+D305+E306+F306</f>
        <v>29791.059999999998</v>
      </c>
      <c r="H306" s="191">
        <v>44465</v>
      </c>
      <c r="I306" s="41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0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83">
        <v>19</v>
      </c>
      <c r="D307" s="285">
        <v>15731.31</v>
      </c>
      <c r="E307" s="189">
        <v>9076.9699999999993</v>
      </c>
      <c r="F307" s="132" t="s">
        <v>97</v>
      </c>
      <c r="G307" s="131">
        <v>24808.28</v>
      </c>
      <c r="H307" s="133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0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84"/>
      <c r="D308" s="286"/>
      <c r="E308" s="189">
        <v>8859.8700000000008</v>
      </c>
      <c r="F308" s="190">
        <v>4927.33</v>
      </c>
      <c r="G308" s="189">
        <f>+D307+E308+F308</f>
        <v>29518.510000000002</v>
      </c>
      <c r="H308" s="191">
        <v>44495</v>
      </c>
      <c r="I308" s="41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0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83">
        <v>20</v>
      </c>
      <c r="D309" s="285">
        <v>15731.31</v>
      </c>
      <c r="E309" s="189">
        <v>9548.91</v>
      </c>
      <c r="F309" s="132" t="s">
        <v>97</v>
      </c>
      <c r="G309" s="131">
        <v>25280.22</v>
      </c>
      <c r="H309" s="133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0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84"/>
      <c r="D310" s="286"/>
      <c r="E310" s="189">
        <v>9306.64</v>
      </c>
      <c r="F310" s="190">
        <v>4178.08</v>
      </c>
      <c r="G310" s="189">
        <f>+D309+E310+F310</f>
        <v>29216.03</v>
      </c>
      <c r="H310" s="191">
        <v>44526</v>
      </c>
      <c r="I310" s="41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0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83">
        <v>21</v>
      </c>
      <c r="D311" s="285">
        <v>15731.31</v>
      </c>
      <c r="E311" s="86">
        <v>10020.84</v>
      </c>
      <c r="F311" s="87" t="s">
        <v>97</v>
      </c>
      <c r="G311" s="86">
        <v>25752.15</v>
      </c>
      <c r="H311" s="88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0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84"/>
      <c r="D312" s="286"/>
      <c r="E312" s="189">
        <v>10020.84</v>
      </c>
      <c r="F312" s="190">
        <v>236.92</v>
      </c>
      <c r="G312" s="189">
        <v>25989.07</v>
      </c>
      <c r="H312" s="191">
        <v>44556</v>
      </c>
      <c r="I312" s="41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0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83">
        <v>22</v>
      </c>
      <c r="D313" s="285">
        <v>15731.31</v>
      </c>
      <c r="E313" s="131">
        <v>10492.78</v>
      </c>
      <c r="F313" s="132" t="s">
        <v>97</v>
      </c>
      <c r="G313" s="131">
        <v>26224.09</v>
      </c>
      <c r="H313" s="133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0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84"/>
      <c r="D314" s="286"/>
      <c r="E314" s="189">
        <v>10200.18</v>
      </c>
      <c r="F314" s="190">
        <v>3875.98</v>
      </c>
      <c r="G314" s="189">
        <f>+D313+E314+F314</f>
        <v>29807.469999999998</v>
      </c>
      <c r="H314" s="191">
        <v>44587</v>
      </c>
      <c r="I314" s="41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0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83">
        <v>23</v>
      </c>
      <c r="D315" s="285">
        <v>15731.31</v>
      </c>
      <c r="E315" s="131">
        <v>10964.72</v>
      </c>
      <c r="F315" s="132" t="s">
        <v>97</v>
      </c>
      <c r="G315" s="131">
        <v>26696.03</v>
      </c>
      <c r="H315" s="133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0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84"/>
      <c r="D316" s="286"/>
      <c r="E316" s="189">
        <v>10692.57</v>
      </c>
      <c r="F316" s="190">
        <v>3064.38</v>
      </c>
      <c r="G316" s="189">
        <f>+D315+E316+F316</f>
        <v>29488.26</v>
      </c>
      <c r="H316" s="191">
        <v>44618</v>
      </c>
      <c r="I316" s="41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0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83">
        <v>24</v>
      </c>
      <c r="D317" s="285">
        <v>15731.31</v>
      </c>
      <c r="E317" s="86">
        <v>11436.66</v>
      </c>
      <c r="F317" s="87" t="s">
        <v>97</v>
      </c>
      <c r="G317" s="86">
        <v>27167.97</v>
      </c>
      <c r="H317" s="88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0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84"/>
      <c r="D318" s="286"/>
      <c r="E318" s="189">
        <v>11184.96</v>
      </c>
      <c r="F318" s="190">
        <v>2253.16</v>
      </c>
      <c r="G318" s="189">
        <f>+D317+E318+F318</f>
        <v>29169.429999999997</v>
      </c>
      <c r="H318" s="191">
        <v>44646</v>
      </c>
      <c r="I318" s="41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0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83">
        <v>25</v>
      </c>
      <c r="D319" s="285">
        <v>15731.31</v>
      </c>
      <c r="E319" s="189">
        <v>11677.35</v>
      </c>
      <c r="F319" s="190" t="s">
        <v>97</v>
      </c>
      <c r="G319" s="189">
        <f>+D319+E319</f>
        <v>27408.66</v>
      </c>
      <c r="H319" s="191">
        <v>44667</v>
      </c>
      <c r="I319" s="41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0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84"/>
      <c r="D320" s="286"/>
      <c r="E320" s="86">
        <v>11908.6</v>
      </c>
      <c r="F320" s="87">
        <v>254.29</v>
      </c>
      <c r="G320" s="86">
        <v>27894.2</v>
      </c>
      <c r="H320" s="88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0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83">
        <v>26</v>
      </c>
      <c r="D321" s="285">
        <v>15731.31</v>
      </c>
      <c r="E321" s="189">
        <v>12169.74</v>
      </c>
      <c r="F321" s="190" t="s">
        <v>97</v>
      </c>
      <c r="G321" s="189">
        <f>+D321+E321</f>
        <v>27901.05</v>
      </c>
      <c r="H321" s="191">
        <v>44697</v>
      </c>
      <c r="I321" s="41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0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84"/>
      <c r="D322" s="286"/>
      <c r="E322" s="86">
        <v>12380.54</v>
      </c>
      <c r="F322" s="87">
        <v>258.63</v>
      </c>
      <c r="G322" s="86">
        <v>28370.48</v>
      </c>
      <c r="H322" s="88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0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83">
        <v>27</v>
      </c>
      <c r="D323" s="285">
        <v>15731.31</v>
      </c>
      <c r="E323" s="189">
        <v>12852.48</v>
      </c>
      <c r="F323" s="190" t="s">
        <v>97</v>
      </c>
      <c r="G323" s="189">
        <v>28583.79</v>
      </c>
      <c r="H323" s="191">
        <v>44728</v>
      </c>
      <c r="I323" s="41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0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84"/>
      <c r="D324" s="286"/>
      <c r="E324" s="86">
        <v>12852.48</v>
      </c>
      <c r="F324" s="87">
        <v>262.97000000000003</v>
      </c>
      <c r="G324" s="86">
        <v>28846.76</v>
      </c>
      <c r="H324" s="88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0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83">
        <v>28</v>
      </c>
      <c r="D325" s="285">
        <v>15731.31</v>
      </c>
      <c r="E325" s="189">
        <v>13154.2</v>
      </c>
      <c r="F325" s="190" t="s">
        <v>97</v>
      </c>
      <c r="G325" s="189">
        <f>+D325+E325</f>
        <v>28885.510000000002</v>
      </c>
      <c r="H325" s="191">
        <v>44758</v>
      </c>
      <c r="I325" s="41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0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84"/>
      <c r="D326" s="286"/>
      <c r="E326" s="86">
        <v>13324.42</v>
      </c>
      <c r="F326" s="87">
        <v>267.31</v>
      </c>
      <c r="G326" s="86">
        <v>29323.040000000001</v>
      </c>
      <c r="H326" s="88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0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83">
        <v>29</v>
      </c>
      <c r="D327" s="285">
        <v>15731.31</v>
      </c>
      <c r="E327" s="86">
        <v>13796.36</v>
      </c>
      <c r="F327" s="87" t="s">
        <v>97</v>
      </c>
      <c r="G327" s="86">
        <v>29527.67</v>
      </c>
      <c r="H327" s="88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0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84"/>
      <c r="D328" s="286"/>
      <c r="E328" s="189">
        <v>13796.36</v>
      </c>
      <c r="F328" s="190">
        <v>271.64999999999998</v>
      </c>
      <c r="G328" s="189">
        <v>29799.32</v>
      </c>
      <c r="H328" s="191">
        <v>44799</v>
      </c>
      <c r="I328" s="41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0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83">
        <v>30</v>
      </c>
      <c r="D329" s="285">
        <v>15731.31</v>
      </c>
      <c r="E329" s="86">
        <v>14268.3</v>
      </c>
      <c r="F329" s="87" t="s">
        <v>97</v>
      </c>
      <c r="G329" s="86">
        <v>29999.61</v>
      </c>
      <c r="H329" s="88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0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84"/>
      <c r="D330" s="286"/>
      <c r="E330" s="189">
        <v>14268.3</v>
      </c>
      <c r="F330" s="190">
        <v>276</v>
      </c>
      <c r="G330" s="189">
        <v>30275.61</v>
      </c>
      <c r="H330" s="191">
        <v>44830</v>
      </c>
      <c r="I330" s="41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0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83">
        <v>31</v>
      </c>
      <c r="D331" s="285">
        <v>15731.31</v>
      </c>
      <c r="E331" s="189">
        <v>14740.24</v>
      </c>
      <c r="F331" s="190" t="s">
        <v>97</v>
      </c>
      <c r="G331" s="189">
        <v>30471.55</v>
      </c>
      <c r="H331" s="191">
        <v>44850</v>
      </c>
      <c r="I331" s="41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0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84"/>
      <c r="D332" s="286"/>
      <c r="E332" s="86">
        <v>14740.24</v>
      </c>
      <c r="F332" s="87">
        <v>280.33999999999997</v>
      </c>
      <c r="G332" s="86">
        <v>30751.89</v>
      </c>
      <c r="H332" s="88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0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83">
        <v>32</v>
      </c>
      <c r="D333" s="285">
        <v>15731.31</v>
      </c>
      <c r="E333" s="189">
        <v>15212.18</v>
      </c>
      <c r="F333" s="190" t="s">
        <v>97</v>
      </c>
      <c r="G333" s="189">
        <v>30943.49</v>
      </c>
      <c r="H333" s="191">
        <v>44881</v>
      </c>
      <c r="I333" s="41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0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84"/>
      <c r="D334" s="286"/>
      <c r="E334" s="86">
        <v>15212.18</v>
      </c>
      <c r="F334" s="87">
        <v>284.68</v>
      </c>
      <c r="G334" s="86">
        <v>31228.17</v>
      </c>
      <c r="H334" s="88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0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83">
        <v>33</v>
      </c>
      <c r="D335" s="285">
        <v>15731.31</v>
      </c>
      <c r="E335" s="86">
        <v>15684.12</v>
      </c>
      <c r="F335" s="87" t="s">
        <v>97</v>
      </c>
      <c r="G335" s="86">
        <v>31415.43</v>
      </c>
      <c r="H335" s="88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0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84"/>
      <c r="D336" s="286"/>
      <c r="E336" s="189">
        <v>15684.12</v>
      </c>
      <c r="F336" s="190">
        <v>289.02</v>
      </c>
      <c r="G336" s="189">
        <v>31704.45</v>
      </c>
      <c r="H336" s="191">
        <v>44921</v>
      </c>
      <c r="I336" s="41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0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83">
        <v>34</v>
      </c>
      <c r="D337" s="285">
        <v>15731.31</v>
      </c>
      <c r="E337" s="189">
        <v>16156.06</v>
      </c>
      <c r="F337" s="190" t="s">
        <v>97</v>
      </c>
      <c r="G337" s="189">
        <v>31887.37</v>
      </c>
      <c r="H337" s="191">
        <v>44942</v>
      </c>
      <c r="I337" s="41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0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84"/>
      <c r="D338" s="286"/>
      <c r="E338" s="86">
        <v>16156.06</v>
      </c>
      <c r="F338" s="87">
        <v>293.36</v>
      </c>
      <c r="G338" s="86">
        <v>32180.73</v>
      </c>
      <c r="H338" s="88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0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83">
        <v>35</v>
      </c>
      <c r="D339" s="285">
        <v>15731.31</v>
      </c>
      <c r="E339" s="86">
        <v>16627.990000000002</v>
      </c>
      <c r="F339" s="87" t="s">
        <v>97</v>
      </c>
      <c r="G339" s="86">
        <v>32359.3</v>
      </c>
      <c r="H339" s="88">
        <v>44973</v>
      </c>
      <c r="J339" s="30" t="str">
        <f t="shared" si="23"/>
        <v>-</v>
      </c>
      <c r="L339" s="11" t="str">
        <f>IF(I339&lt;&gt;"",IF(SUMIF(Planes!BA:BA,'Control de pagos'!A339,Planes!BC:BC)=0,"",SUMIF(Planes!BA:BA,'Control de pagos'!A339,Planes!BC:BC)),"")</f>
        <v/>
      </c>
      <c r="N339" s="60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84"/>
      <c r="D340" s="286"/>
      <c r="E340" s="189">
        <v>16627.990000000002</v>
      </c>
      <c r="F340" s="190">
        <v>297.70999999999998</v>
      </c>
      <c r="G340" s="189">
        <v>32657.01</v>
      </c>
      <c r="H340" s="191">
        <v>44983</v>
      </c>
      <c r="I340" s="41">
        <v>45001</v>
      </c>
      <c r="J340" s="30">
        <f t="shared" si="23"/>
        <v>44986</v>
      </c>
      <c r="L340" s="11" t="str">
        <f>IF(I340&lt;&gt;"",IF(SUMIF(Planes!BA:BA,'Control de pagos'!A340,Planes!BC:BC)=0,"",SUMIF(Planes!BA:BA,'Control de pagos'!A340,Planes!BC:BC)),"")</f>
        <v/>
      </c>
      <c r="N340" s="60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83">
        <v>36</v>
      </c>
      <c r="D341" s="285">
        <v>15731.31</v>
      </c>
      <c r="E341" s="189">
        <v>17099.93</v>
      </c>
      <c r="F341" s="190" t="s">
        <v>97</v>
      </c>
      <c r="G341" s="189">
        <v>32831.24</v>
      </c>
      <c r="H341" s="191">
        <v>45001</v>
      </c>
      <c r="I341" s="41">
        <v>45001</v>
      </c>
      <c r="J341" s="30">
        <f t="shared" si="23"/>
        <v>44986</v>
      </c>
      <c r="L341" s="11" t="str">
        <f>IF(I341&lt;&gt;"",IF(SUMIF(Planes!BA:BA,'Control de pagos'!A341,Planes!BC:BC)=0,"",SUMIF(Planes!BA:BA,'Control de pagos'!A341,Planes!BC:BC)),"")</f>
        <v/>
      </c>
      <c r="N341" s="60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84"/>
      <c r="D342" s="286"/>
      <c r="E342" s="86">
        <v>17099.93</v>
      </c>
      <c r="F342" s="87">
        <v>302.05</v>
      </c>
      <c r="G342" s="86">
        <v>33133.29</v>
      </c>
      <c r="H342" s="88">
        <v>45011</v>
      </c>
      <c r="J342" s="30" t="str">
        <f t="shared" si="23"/>
        <v>-</v>
      </c>
      <c r="L342" s="11" t="str">
        <f>IF(I342&lt;&gt;"",IF(SUMIF(Planes!BA:BA,'Control de pagos'!A342,Planes!BC:BC)=0,"",SUMIF(Planes!BA:BA,'Control de pagos'!A342,Planes!BC:BC)),"")</f>
        <v/>
      </c>
      <c r="N342" s="60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83">
        <v>37</v>
      </c>
      <c r="D343" s="285">
        <v>15731.31</v>
      </c>
      <c r="E343" s="86">
        <v>17571.87</v>
      </c>
      <c r="F343" s="87" t="s">
        <v>97</v>
      </c>
      <c r="G343" s="86">
        <v>33303.18</v>
      </c>
      <c r="H343" s="88">
        <v>45032</v>
      </c>
      <c r="J343" s="30" t="str">
        <f t="shared" si="23"/>
        <v>-</v>
      </c>
      <c r="L343" s="11" t="str">
        <f>IF(I343&lt;&gt;"",IF(SUMIF(Planes!BA:BA,'Control de pagos'!A343,Planes!BC:BC)=0,"",SUMIF(Planes!BA:BA,'Control de pagos'!A343,Planes!BC:BC)),"")</f>
        <v/>
      </c>
      <c r="N343" s="60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84"/>
      <c r="D344" s="286"/>
      <c r="E344" s="189">
        <v>17571.87</v>
      </c>
      <c r="F344" s="190">
        <v>306.39</v>
      </c>
      <c r="G344" s="189">
        <v>33609.57</v>
      </c>
      <c r="H344" s="191">
        <v>45042</v>
      </c>
      <c r="I344" s="41">
        <v>45104</v>
      </c>
      <c r="J344" s="30">
        <f t="shared" si="23"/>
        <v>45078</v>
      </c>
      <c r="L344" s="11" t="str">
        <f>IF(I344&lt;&gt;"",IF(SUMIF(Planes!BA:BA,'Control de pagos'!A344,Planes!BC:BC)=0,"",SUMIF(Planes!BA:BA,'Control de pagos'!A344,Planes!BC:BC)),"")</f>
        <v/>
      </c>
      <c r="N344" s="60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83">
        <v>38</v>
      </c>
      <c r="D345" s="285">
        <v>15731.31</v>
      </c>
      <c r="E345" s="86">
        <v>18043.810000000001</v>
      </c>
      <c r="F345" s="87" t="s">
        <v>97</v>
      </c>
      <c r="G345" s="86">
        <v>33775.120000000003</v>
      </c>
      <c r="H345" s="88">
        <v>45062</v>
      </c>
      <c r="J345" s="30" t="str">
        <f t="shared" si="23"/>
        <v>-</v>
      </c>
      <c r="L345" s="11" t="str">
        <f>IF(I345&lt;&gt;"",IF(SUMIF(Planes!BA:BA,'Control de pagos'!A345,Planes!BC:BC)=0,"",SUMIF(Planes!BA:BA,'Control de pagos'!A345,Planes!BC:BC)),"")</f>
        <v/>
      </c>
      <c r="N345" s="60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84"/>
      <c r="D346" s="286"/>
      <c r="E346" s="189">
        <v>18043.810000000001</v>
      </c>
      <c r="F346" s="190">
        <v>310.73</v>
      </c>
      <c r="G346" s="189">
        <v>34085.85</v>
      </c>
      <c r="H346" s="191">
        <v>45072</v>
      </c>
      <c r="I346" s="41">
        <v>45133</v>
      </c>
      <c r="J346" s="30">
        <f t="shared" si="23"/>
        <v>45108</v>
      </c>
      <c r="L346" s="11" t="str">
        <f>IF(I346&lt;&gt;"",IF(SUMIF(Planes!BA:BA,'Control de pagos'!A346,Planes!BC:BC)=0,"",SUMIF(Planes!BA:BA,'Control de pagos'!A346,Planes!BC:BC)),"")</f>
        <v/>
      </c>
      <c r="N346" s="60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83">
        <v>39</v>
      </c>
      <c r="D347" s="285">
        <v>15731.31</v>
      </c>
      <c r="E347" s="189">
        <v>18515.75</v>
      </c>
      <c r="F347" s="190" t="s">
        <v>97</v>
      </c>
      <c r="G347" s="189">
        <v>34247.06</v>
      </c>
      <c r="H347" s="191">
        <v>45093</v>
      </c>
      <c r="I347" s="41">
        <v>45093</v>
      </c>
      <c r="J347" s="30">
        <f t="shared" si="23"/>
        <v>45078</v>
      </c>
      <c r="L347" s="11" t="str">
        <f>IF(I347&lt;&gt;"",IF(SUMIF(Planes!BA:BA,'Control de pagos'!A347,Planes!BC:BC)=0,"",SUMIF(Planes!BA:BA,'Control de pagos'!A347,Planes!BC:BC)),"")</f>
        <v/>
      </c>
      <c r="N347" s="60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84"/>
      <c r="D348" s="286"/>
      <c r="E348" s="86">
        <v>18515.75</v>
      </c>
      <c r="F348" s="87">
        <v>315.07</v>
      </c>
      <c r="G348" s="86">
        <v>34562.129999999997</v>
      </c>
      <c r="H348" s="88">
        <v>45103</v>
      </c>
      <c r="J348" s="30" t="str">
        <f t="shared" si="23"/>
        <v>-</v>
      </c>
      <c r="L348" s="11" t="str">
        <f>IF(I348&lt;&gt;"",IF(SUMIF(Planes!BA:BA,'Control de pagos'!A348,Planes!BC:BC)=0,"",SUMIF(Planes!BA:BA,'Control de pagos'!A348,Planes!BC:BC)),"")</f>
        <v/>
      </c>
      <c r="N348" s="60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83">
        <v>40</v>
      </c>
      <c r="D349" s="285">
        <v>15731.31</v>
      </c>
      <c r="E349" s="86">
        <v>18987.689999999999</v>
      </c>
      <c r="F349" s="87" t="s">
        <v>97</v>
      </c>
      <c r="G349" s="86">
        <v>34719</v>
      </c>
      <c r="H349" s="88">
        <v>45123</v>
      </c>
      <c r="J349" s="30" t="str">
        <f t="shared" si="23"/>
        <v>-</v>
      </c>
      <c r="L349" s="11" t="str">
        <f>IF(I349&lt;&gt;"",IF(SUMIF(Planes!BA:BA,'Control de pagos'!A349,Planes!BC:BC)=0,"",SUMIF(Planes!BA:BA,'Control de pagos'!A349,Planes!BC:BC)),"")</f>
        <v/>
      </c>
      <c r="N349" s="60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84"/>
      <c r="D350" s="286"/>
      <c r="E350" s="189">
        <v>18987.689999999999</v>
      </c>
      <c r="F350" s="190">
        <v>319.41000000000003</v>
      </c>
      <c r="G350" s="189">
        <v>35038.410000000003</v>
      </c>
      <c r="H350" s="191">
        <v>45133</v>
      </c>
      <c r="I350" s="41">
        <v>45133</v>
      </c>
      <c r="J350" s="30">
        <f t="shared" si="23"/>
        <v>45108</v>
      </c>
      <c r="L350" s="11" t="str">
        <f>IF(I350&lt;&gt;"",IF(SUMIF(Planes!BA:BA,'Control de pagos'!A350,Planes!BC:BC)=0,"",SUMIF(Planes!BA:BA,'Control de pagos'!A350,Planes!BC:BC)),"")</f>
        <v/>
      </c>
      <c r="N350" s="60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83">
        <v>41</v>
      </c>
      <c r="D351" s="285">
        <v>15731.31</v>
      </c>
      <c r="E351" s="86">
        <v>19459.63</v>
      </c>
      <c r="F351" s="87" t="s">
        <v>97</v>
      </c>
      <c r="G351" s="86">
        <v>35190.94</v>
      </c>
      <c r="H351" s="88">
        <v>45154</v>
      </c>
      <c r="J351" s="30" t="str">
        <f t="shared" si="23"/>
        <v>-</v>
      </c>
      <c r="L351" s="11" t="str">
        <f>IF(I351&lt;&gt;"",IF(SUMIF(Planes!BA:BA,'Control de pagos'!A351,Planes!BC:BC)=0,"",SUMIF(Planes!BA:BA,'Control de pagos'!A351,Planes!BC:BC)),"")</f>
        <v/>
      </c>
      <c r="N351" s="60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84"/>
      <c r="D352" s="286"/>
      <c r="E352" s="189">
        <v>19459.63</v>
      </c>
      <c r="F352" s="190">
        <v>323.76</v>
      </c>
      <c r="G352" s="189">
        <v>35514.699999999997</v>
      </c>
      <c r="H352" s="191">
        <v>45164</v>
      </c>
      <c r="I352" s="41">
        <v>45164</v>
      </c>
      <c r="J352" s="30">
        <f t="shared" si="23"/>
        <v>45139</v>
      </c>
      <c r="L352" s="11" t="str">
        <f>IF(I352&lt;&gt;"",IF(SUMIF(Planes!BA:BA,'Control de pagos'!A352,Planes!BC:BC)=0,"",SUMIF(Planes!BA:BA,'Control de pagos'!A352,Planes!BC:BC)),"")</f>
        <v/>
      </c>
      <c r="N352" s="60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40">
        <v>42</v>
      </c>
      <c r="D353" s="281">
        <v>15731.31</v>
      </c>
      <c r="E353" s="86">
        <v>19931.57</v>
      </c>
      <c r="F353" s="87" t="s">
        <v>97</v>
      </c>
      <c r="G353" s="86">
        <v>35662.879999999997</v>
      </c>
      <c r="H353" s="88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0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42"/>
      <c r="D354" s="282"/>
      <c r="E354" s="86">
        <v>19931.57</v>
      </c>
      <c r="F354" s="87">
        <v>328.1</v>
      </c>
      <c r="G354" s="86">
        <v>35990.980000000003</v>
      </c>
      <c r="H354" s="88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0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40">
        <v>43</v>
      </c>
      <c r="D355" s="281">
        <v>15731.31</v>
      </c>
      <c r="E355" s="86">
        <v>20403.509999999998</v>
      </c>
      <c r="F355" s="87" t="s">
        <v>97</v>
      </c>
      <c r="G355" s="86">
        <v>36134.82</v>
      </c>
      <c r="H355" s="88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0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42"/>
      <c r="D356" s="282"/>
      <c r="E356" s="86">
        <v>20403.509999999998</v>
      </c>
      <c r="F356" s="87">
        <v>332.44</v>
      </c>
      <c r="G356" s="86">
        <v>36467.26</v>
      </c>
      <c r="H356" s="88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0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40">
        <v>44</v>
      </c>
      <c r="D357" s="281">
        <v>15731.31</v>
      </c>
      <c r="E357" s="86">
        <v>20875.45</v>
      </c>
      <c r="F357" s="87" t="s">
        <v>97</v>
      </c>
      <c r="G357" s="86">
        <v>36606.76</v>
      </c>
      <c r="H357" s="88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0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42"/>
      <c r="D358" s="282"/>
      <c r="E358" s="86">
        <v>20875.45</v>
      </c>
      <c r="F358" s="87">
        <v>336.78</v>
      </c>
      <c r="G358" s="86">
        <v>36943.54</v>
      </c>
      <c r="H358" s="88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0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40">
        <v>45</v>
      </c>
      <c r="D359" s="281">
        <v>15731.31</v>
      </c>
      <c r="E359" s="86">
        <v>21347.39</v>
      </c>
      <c r="F359" s="87" t="s">
        <v>97</v>
      </c>
      <c r="G359" s="86">
        <v>37078.699999999997</v>
      </c>
      <c r="H359" s="88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0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42"/>
      <c r="D360" s="282"/>
      <c r="E360" s="86">
        <v>21347.39</v>
      </c>
      <c r="F360" s="87">
        <v>341.12</v>
      </c>
      <c r="G360" s="86">
        <v>37419.82</v>
      </c>
      <c r="H360" s="88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0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40">
        <v>46</v>
      </c>
      <c r="D361" s="281">
        <v>15731.31</v>
      </c>
      <c r="E361" s="86">
        <v>21819.33</v>
      </c>
      <c r="F361" s="87" t="s">
        <v>97</v>
      </c>
      <c r="G361" s="86">
        <v>37550.639999999999</v>
      </c>
      <c r="H361" s="88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0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42"/>
      <c r="D362" s="282"/>
      <c r="E362" s="86">
        <v>21819.33</v>
      </c>
      <c r="F362" s="87">
        <v>345.47</v>
      </c>
      <c r="G362" s="86">
        <v>37896.11</v>
      </c>
      <c r="H362" s="88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0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40">
        <v>47</v>
      </c>
      <c r="D363" s="281">
        <v>15731.31</v>
      </c>
      <c r="E363" s="86">
        <v>22291.27</v>
      </c>
      <c r="F363" s="87" t="s">
        <v>97</v>
      </c>
      <c r="G363" s="86">
        <v>38022.58</v>
      </c>
      <c r="H363" s="88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0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42"/>
      <c r="D364" s="282"/>
      <c r="E364" s="86">
        <v>22291.27</v>
      </c>
      <c r="F364" s="87">
        <v>349.81</v>
      </c>
      <c r="G364" s="86">
        <v>38372.39</v>
      </c>
      <c r="H364" s="88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0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40">
        <v>48</v>
      </c>
      <c r="D365" s="281">
        <v>15731.31</v>
      </c>
      <c r="E365" s="86">
        <v>22763.21</v>
      </c>
      <c r="F365" s="87" t="s">
        <v>97</v>
      </c>
      <c r="G365" s="86">
        <v>38494.519999999997</v>
      </c>
      <c r="H365" s="88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0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42"/>
      <c r="D366" s="282"/>
      <c r="E366" s="86">
        <v>22763.21</v>
      </c>
      <c r="F366" s="87">
        <v>354.15</v>
      </c>
      <c r="G366" s="86">
        <v>38848.67</v>
      </c>
      <c r="H366" s="88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0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40">
        <v>49</v>
      </c>
      <c r="D367" s="281">
        <v>15731.31</v>
      </c>
      <c r="E367" s="86">
        <v>23235.14</v>
      </c>
      <c r="F367" s="87" t="s">
        <v>97</v>
      </c>
      <c r="G367" s="86">
        <v>38966.449999999997</v>
      </c>
      <c r="H367" s="88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0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42"/>
      <c r="D368" s="282"/>
      <c r="E368" s="86">
        <v>23235.14</v>
      </c>
      <c r="F368" s="87">
        <v>358.49</v>
      </c>
      <c r="G368" s="86">
        <v>39324.94</v>
      </c>
      <c r="H368" s="88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0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40">
        <v>50</v>
      </c>
      <c r="D369" s="281">
        <v>15731.31</v>
      </c>
      <c r="E369" s="86">
        <v>23707.08</v>
      </c>
      <c r="F369" s="87" t="s">
        <v>97</v>
      </c>
      <c r="G369" s="86">
        <v>39438.39</v>
      </c>
      <c r="H369" s="88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0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42"/>
      <c r="D370" s="282"/>
      <c r="E370" s="86">
        <v>23707.08</v>
      </c>
      <c r="F370" s="87">
        <v>362.83</v>
      </c>
      <c r="G370" s="86">
        <v>39801.22</v>
      </c>
      <c r="H370" s="88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0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40">
        <v>51</v>
      </c>
      <c r="D371" s="281">
        <v>15731.31</v>
      </c>
      <c r="E371" s="86">
        <v>24179.02</v>
      </c>
      <c r="F371" s="87" t="s">
        <v>97</v>
      </c>
      <c r="G371" s="86">
        <v>39910.33</v>
      </c>
      <c r="H371" s="88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0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42"/>
      <c r="D372" s="282"/>
      <c r="E372" s="86">
        <v>24179.02</v>
      </c>
      <c r="F372" s="87">
        <v>367.18</v>
      </c>
      <c r="G372" s="86">
        <v>40277.51</v>
      </c>
      <c r="H372" s="88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0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40">
        <v>52</v>
      </c>
      <c r="D373" s="281">
        <v>15731.31</v>
      </c>
      <c r="E373" s="86">
        <v>24650.959999999999</v>
      </c>
      <c r="F373" s="87" t="s">
        <v>97</v>
      </c>
      <c r="G373" s="86">
        <v>40382.269999999997</v>
      </c>
      <c r="H373" s="88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0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42"/>
      <c r="D374" s="282"/>
      <c r="E374" s="86">
        <v>24650.959999999999</v>
      </c>
      <c r="F374" s="87">
        <v>371.52</v>
      </c>
      <c r="G374" s="86">
        <v>40753.79</v>
      </c>
      <c r="H374" s="88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0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40">
        <v>53</v>
      </c>
      <c r="D375" s="281">
        <v>15731.31</v>
      </c>
      <c r="E375" s="86">
        <v>25122.9</v>
      </c>
      <c r="F375" s="87" t="s">
        <v>97</v>
      </c>
      <c r="G375" s="86">
        <v>40854.21</v>
      </c>
      <c r="H375" s="88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0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42"/>
      <c r="D376" s="282"/>
      <c r="E376" s="86">
        <v>25122.9</v>
      </c>
      <c r="F376" s="87">
        <v>375.86</v>
      </c>
      <c r="G376" s="86">
        <v>41230.07</v>
      </c>
      <c r="H376" s="88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0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40">
        <v>54</v>
      </c>
      <c r="D377" s="281">
        <v>15731.31</v>
      </c>
      <c r="E377" s="86">
        <v>25594.84</v>
      </c>
      <c r="F377" s="87" t="s">
        <v>97</v>
      </c>
      <c r="G377" s="86">
        <v>41326.15</v>
      </c>
      <c r="H377" s="88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0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42"/>
      <c r="D378" s="282"/>
      <c r="E378" s="86">
        <v>25594.84</v>
      </c>
      <c r="F378" s="87">
        <v>380.2</v>
      </c>
      <c r="G378" s="86">
        <v>41706.35</v>
      </c>
      <c r="H378" s="88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0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40">
        <v>55</v>
      </c>
      <c r="D379" s="281">
        <v>15731.31</v>
      </c>
      <c r="E379" s="86">
        <v>26066.78</v>
      </c>
      <c r="F379" s="87" t="s">
        <v>97</v>
      </c>
      <c r="G379" s="86">
        <v>41798.089999999997</v>
      </c>
      <c r="H379" s="88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0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42"/>
      <c r="D380" s="282"/>
      <c r="E380" s="86">
        <v>26066.78</v>
      </c>
      <c r="F380" s="87">
        <v>384.54</v>
      </c>
      <c r="G380" s="86">
        <v>42182.63</v>
      </c>
      <c r="H380" s="88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0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40">
        <v>56</v>
      </c>
      <c r="D381" s="281">
        <v>15731.31</v>
      </c>
      <c r="E381" s="86">
        <v>26538.720000000001</v>
      </c>
      <c r="F381" s="87" t="s">
        <v>97</v>
      </c>
      <c r="G381" s="86">
        <v>42270.03</v>
      </c>
      <c r="H381" s="88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0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42"/>
      <c r="D382" s="282"/>
      <c r="E382" s="86">
        <v>26538.720000000001</v>
      </c>
      <c r="F382" s="87">
        <v>388.88</v>
      </c>
      <c r="G382" s="86">
        <v>42658.91</v>
      </c>
      <c r="H382" s="88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0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40">
        <v>57</v>
      </c>
      <c r="D383" s="281">
        <v>15731.31</v>
      </c>
      <c r="E383" s="86">
        <v>27010.66</v>
      </c>
      <c r="F383" s="87" t="s">
        <v>97</v>
      </c>
      <c r="G383" s="86">
        <v>42741.97</v>
      </c>
      <c r="H383" s="88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0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42"/>
      <c r="D384" s="282"/>
      <c r="E384" s="86">
        <v>27010.66</v>
      </c>
      <c r="F384" s="87">
        <v>393.23</v>
      </c>
      <c r="G384" s="86">
        <v>43135.199999999997</v>
      </c>
      <c r="H384" s="88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0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40">
        <v>58</v>
      </c>
      <c r="D385" s="281">
        <v>15731.31</v>
      </c>
      <c r="E385" s="86">
        <v>27482.6</v>
      </c>
      <c r="F385" s="87" t="s">
        <v>97</v>
      </c>
      <c r="G385" s="86">
        <v>43213.91</v>
      </c>
      <c r="H385" s="88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0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42"/>
      <c r="D386" s="282"/>
      <c r="E386" s="86">
        <v>27482.6</v>
      </c>
      <c r="F386" s="87">
        <v>397.57</v>
      </c>
      <c r="G386" s="86">
        <v>43611.48</v>
      </c>
      <c r="H386" s="88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0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40">
        <v>59</v>
      </c>
      <c r="D387" s="281">
        <v>15731.31</v>
      </c>
      <c r="E387" s="86">
        <v>27954.54</v>
      </c>
      <c r="F387" s="87" t="s">
        <v>97</v>
      </c>
      <c r="G387" s="86">
        <v>43685.85</v>
      </c>
      <c r="H387" s="88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0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42"/>
      <c r="D388" s="282"/>
      <c r="E388" s="86">
        <v>27954.54</v>
      </c>
      <c r="F388" s="87">
        <v>401.91</v>
      </c>
      <c r="G388" s="86">
        <v>44087.76</v>
      </c>
      <c r="H388" s="88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0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40">
        <v>60</v>
      </c>
      <c r="D389" s="281">
        <v>15731.31</v>
      </c>
      <c r="E389" s="86">
        <v>28426.48</v>
      </c>
      <c r="F389" s="87" t="s">
        <v>97</v>
      </c>
      <c r="G389" s="86">
        <v>44157.79</v>
      </c>
      <c r="H389" s="88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0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42"/>
      <c r="D390" s="282"/>
      <c r="E390" s="86">
        <v>28426.48</v>
      </c>
      <c r="F390" s="87">
        <v>406.25</v>
      </c>
      <c r="G390" s="86">
        <v>44564.04</v>
      </c>
      <c r="H390" s="88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0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40">
        <v>61</v>
      </c>
      <c r="D391" s="281">
        <v>15731.31</v>
      </c>
      <c r="E391" s="86">
        <v>28898.42</v>
      </c>
      <c r="F391" s="87" t="s">
        <v>97</v>
      </c>
      <c r="G391" s="86">
        <v>44629.73</v>
      </c>
      <c r="H391" s="88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0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42"/>
      <c r="D392" s="282"/>
      <c r="E392" s="86">
        <v>28898.42</v>
      </c>
      <c r="F392" s="87">
        <v>410.59</v>
      </c>
      <c r="G392" s="86">
        <v>45040.32</v>
      </c>
      <c r="H392" s="88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0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40">
        <v>62</v>
      </c>
      <c r="D393" s="281">
        <v>15731.31</v>
      </c>
      <c r="E393" s="86">
        <v>29370.36</v>
      </c>
      <c r="F393" s="87" t="s">
        <v>97</v>
      </c>
      <c r="G393" s="86">
        <v>45101.67</v>
      </c>
      <c r="H393" s="88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0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42"/>
      <c r="D394" s="282"/>
      <c r="E394" s="86">
        <v>29370.36</v>
      </c>
      <c r="F394" s="87">
        <v>414.94</v>
      </c>
      <c r="G394" s="86">
        <v>45516.61</v>
      </c>
      <c r="H394" s="88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0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40">
        <v>63</v>
      </c>
      <c r="D395" s="281">
        <v>15731.31</v>
      </c>
      <c r="E395" s="86">
        <v>29842.3</v>
      </c>
      <c r="F395" s="87" t="s">
        <v>97</v>
      </c>
      <c r="G395" s="86">
        <v>45573.61</v>
      </c>
      <c r="H395" s="88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0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42"/>
      <c r="D396" s="282"/>
      <c r="E396" s="86">
        <v>29842.3</v>
      </c>
      <c r="F396" s="87">
        <v>419.28</v>
      </c>
      <c r="G396" s="86">
        <v>45992.89</v>
      </c>
      <c r="H396" s="88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0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40">
        <v>64</v>
      </c>
      <c r="D397" s="281">
        <v>15731.31</v>
      </c>
      <c r="E397" s="86">
        <v>30314.23</v>
      </c>
      <c r="F397" s="87" t="s">
        <v>97</v>
      </c>
      <c r="G397" s="86">
        <v>46045.54</v>
      </c>
      <c r="H397" s="88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0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42"/>
      <c r="D398" s="282"/>
      <c r="E398" s="86">
        <v>30314.23</v>
      </c>
      <c r="F398" s="87">
        <v>423.62</v>
      </c>
      <c r="G398" s="86">
        <v>46469.16</v>
      </c>
      <c r="H398" s="88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0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40">
        <v>65</v>
      </c>
      <c r="D399" s="281">
        <v>15731.31</v>
      </c>
      <c r="E399" s="86">
        <v>30786.17</v>
      </c>
      <c r="F399" s="87" t="s">
        <v>97</v>
      </c>
      <c r="G399" s="86">
        <v>46517.48</v>
      </c>
      <c r="H399" s="88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0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42"/>
      <c r="D400" s="282"/>
      <c r="E400" s="86">
        <v>30786.17</v>
      </c>
      <c r="F400" s="87">
        <v>427.96</v>
      </c>
      <c r="G400" s="86">
        <v>46945.440000000002</v>
      </c>
      <c r="H400" s="88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0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40">
        <v>66</v>
      </c>
      <c r="D401" s="281">
        <v>15731.31</v>
      </c>
      <c r="E401" s="86">
        <v>31258.11</v>
      </c>
      <c r="F401" s="87" t="s">
        <v>97</v>
      </c>
      <c r="G401" s="86">
        <v>46989.42</v>
      </c>
      <c r="H401" s="88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0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42"/>
      <c r="D402" s="282"/>
      <c r="E402" s="86">
        <v>31258.11</v>
      </c>
      <c r="F402" s="87">
        <v>432.3</v>
      </c>
      <c r="G402" s="86">
        <v>47421.72</v>
      </c>
      <c r="H402" s="88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0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40">
        <v>67</v>
      </c>
      <c r="D403" s="281">
        <v>15731.31</v>
      </c>
      <c r="E403" s="86">
        <v>31730.05</v>
      </c>
      <c r="F403" s="87" t="s">
        <v>97</v>
      </c>
      <c r="G403" s="86">
        <v>47461.36</v>
      </c>
      <c r="H403" s="88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0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42"/>
      <c r="D404" s="282"/>
      <c r="E404" s="86">
        <v>31730.05</v>
      </c>
      <c r="F404" s="87">
        <v>436.64</v>
      </c>
      <c r="G404" s="86">
        <v>47898</v>
      </c>
      <c r="H404" s="88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0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40">
        <v>68</v>
      </c>
      <c r="D405" s="281">
        <v>15731.31</v>
      </c>
      <c r="E405" s="86">
        <v>32201.99</v>
      </c>
      <c r="F405" s="87" t="s">
        <v>97</v>
      </c>
      <c r="G405" s="86">
        <v>47933.3</v>
      </c>
      <c r="H405" s="88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0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42"/>
      <c r="D406" s="282"/>
      <c r="E406" s="86">
        <v>32201.99</v>
      </c>
      <c r="F406" s="87">
        <v>440.99</v>
      </c>
      <c r="G406" s="86">
        <v>48374.29</v>
      </c>
      <c r="H406" s="88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0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40">
        <v>69</v>
      </c>
      <c r="D407" s="281">
        <v>15731.31</v>
      </c>
      <c r="E407" s="86">
        <v>32673.93</v>
      </c>
      <c r="F407" s="87" t="s">
        <v>97</v>
      </c>
      <c r="G407" s="86">
        <v>48405.24</v>
      </c>
      <c r="H407" s="88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0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42"/>
      <c r="D408" s="282"/>
      <c r="E408" s="86">
        <v>32673.93</v>
      </c>
      <c r="F408" s="87">
        <v>445.33</v>
      </c>
      <c r="G408" s="86">
        <v>48850.57</v>
      </c>
      <c r="H408" s="88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0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40">
        <v>70</v>
      </c>
      <c r="D409" s="281">
        <v>15731.31</v>
      </c>
      <c r="E409" s="86">
        <v>33145.870000000003</v>
      </c>
      <c r="F409" s="87" t="s">
        <v>97</v>
      </c>
      <c r="G409" s="86">
        <v>48877.18</v>
      </c>
      <c r="H409" s="88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0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42"/>
      <c r="D410" s="282"/>
      <c r="E410" s="86">
        <v>33145.870000000003</v>
      </c>
      <c r="F410" s="87">
        <v>449.67</v>
      </c>
      <c r="G410" s="86">
        <v>49326.85</v>
      </c>
      <c r="H410" s="88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0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40">
        <v>71</v>
      </c>
      <c r="D411" s="281">
        <v>15731.31</v>
      </c>
      <c r="E411" s="86">
        <v>33617.81</v>
      </c>
      <c r="F411" s="87" t="s">
        <v>97</v>
      </c>
      <c r="G411" s="86">
        <v>49349.120000000003</v>
      </c>
      <c r="H411" s="88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0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42"/>
      <c r="D412" s="282"/>
      <c r="E412" s="86">
        <v>33617.81</v>
      </c>
      <c r="F412" s="87">
        <v>454.01</v>
      </c>
      <c r="G412" s="86">
        <v>49803.13</v>
      </c>
      <c r="H412" s="88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0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40">
        <v>72</v>
      </c>
      <c r="D413" s="281">
        <v>15731.31</v>
      </c>
      <c r="E413" s="86">
        <v>34089.75</v>
      </c>
      <c r="F413" s="87" t="s">
        <v>97</v>
      </c>
      <c r="G413" s="86">
        <v>49821.06</v>
      </c>
      <c r="H413" s="88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0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42"/>
      <c r="D414" s="282"/>
      <c r="E414" s="86">
        <v>34089.75</v>
      </c>
      <c r="F414" s="87">
        <v>458.35</v>
      </c>
      <c r="G414" s="86">
        <v>50279.41</v>
      </c>
      <c r="H414" s="88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0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40">
        <v>73</v>
      </c>
      <c r="D415" s="281">
        <v>15731.31</v>
      </c>
      <c r="E415" s="86">
        <v>34561.69</v>
      </c>
      <c r="F415" s="87" t="s">
        <v>97</v>
      </c>
      <c r="G415" s="86">
        <v>50293</v>
      </c>
      <c r="H415" s="88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0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42"/>
      <c r="D416" s="282"/>
      <c r="E416" s="86">
        <v>34561.69</v>
      </c>
      <c r="F416" s="87">
        <v>462.7</v>
      </c>
      <c r="G416" s="86">
        <v>50755.7</v>
      </c>
      <c r="H416" s="88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0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40">
        <v>74</v>
      </c>
      <c r="D417" s="281">
        <v>15731.31</v>
      </c>
      <c r="E417" s="86">
        <v>35033.629999999997</v>
      </c>
      <c r="F417" s="87" t="s">
        <v>97</v>
      </c>
      <c r="G417" s="86">
        <v>50764.94</v>
      </c>
      <c r="H417" s="88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0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42"/>
      <c r="D418" s="282"/>
      <c r="E418" s="86">
        <v>35033.629999999997</v>
      </c>
      <c r="F418" s="87">
        <v>467.04</v>
      </c>
      <c r="G418" s="86">
        <v>51231.98</v>
      </c>
      <c r="H418" s="88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0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40">
        <v>75</v>
      </c>
      <c r="D419" s="281">
        <v>15731.31</v>
      </c>
      <c r="E419" s="86">
        <v>35505.57</v>
      </c>
      <c r="F419" s="87" t="s">
        <v>97</v>
      </c>
      <c r="G419" s="86">
        <v>51236.88</v>
      </c>
      <c r="H419" s="88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0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42"/>
      <c r="D420" s="282"/>
      <c r="E420" s="86">
        <v>35505.57</v>
      </c>
      <c r="F420" s="87">
        <v>471.38</v>
      </c>
      <c r="G420" s="86">
        <v>51708.26</v>
      </c>
      <c r="H420" s="88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0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40">
        <v>76</v>
      </c>
      <c r="D421" s="281">
        <v>15731.31</v>
      </c>
      <c r="E421" s="86">
        <v>35977.51</v>
      </c>
      <c r="F421" s="87" t="s">
        <v>97</v>
      </c>
      <c r="G421" s="86">
        <v>51708.82</v>
      </c>
      <c r="H421" s="88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0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42"/>
      <c r="D422" s="282"/>
      <c r="E422" s="86">
        <v>35977.51</v>
      </c>
      <c r="F422" s="87">
        <v>475.72</v>
      </c>
      <c r="G422" s="86">
        <v>52184.54</v>
      </c>
      <c r="H422" s="88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0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40">
        <v>77</v>
      </c>
      <c r="D423" s="281">
        <v>15731.31</v>
      </c>
      <c r="E423" s="86">
        <v>36449.449999999997</v>
      </c>
      <c r="F423" s="87" t="s">
        <v>97</v>
      </c>
      <c r="G423" s="86">
        <v>52180.76</v>
      </c>
      <c r="H423" s="88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0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42"/>
      <c r="D424" s="282"/>
      <c r="E424" s="86">
        <v>36449.449999999997</v>
      </c>
      <c r="F424" s="87">
        <v>480.06</v>
      </c>
      <c r="G424" s="86">
        <v>52660.82</v>
      </c>
      <c r="H424" s="88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0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40">
        <v>78</v>
      </c>
      <c r="D425" s="281">
        <v>15731.31</v>
      </c>
      <c r="E425" s="86">
        <v>36921.379999999997</v>
      </c>
      <c r="F425" s="87" t="s">
        <v>97</v>
      </c>
      <c r="G425" s="86">
        <v>52652.69</v>
      </c>
      <c r="H425" s="88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0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42"/>
      <c r="D426" s="282"/>
      <c r="E426" s="86">
        <v>36921.379999999997</v>
      </c>
      <c r="F426" s="87">
        <v>484.4</v>
      </c>
      <c r="G426" s="86">
        <v>53137.09</v>
      </c>
      <c r="H426" s="88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0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40">
        <v>79</v>
      </c>
      <c r="D427" s="281">
        <v>15731.31</v>
      </c>
      <c r="E427" s="86">
        <v>37393.32</v>
      </c>
      <c r="F427" s="87" t="s">
        <v>97</v>
      </c>
      <c r="G427" s="86">
        <v>53124.63</v>
      </c>
      <c r="H427" s="88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0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42"/>
      <c r="D428" s="282"/>
      <c r="E428" s="86">
        <v>37393.32</v>
      </c>
      <c r="F428" s="87">
        <v>488.75</v>
      </c>
      <c r="G428" s="86">
        <v>53613.38</v>
      </c>
      <c r="H428" s="88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0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40">
        <v>80</v>
      </c>
      <c r="D429" s="281">
        <v>15731.31</v>
      </c>
      <c r="E429" s="86">
        <v>37865.26</v>
      </c>
      <c r="F429" s="87" t="s">
        <v>97</v>
      </c>
      <c r="G429" s="86">
        <v>53596.57</v>
      </c>
      <c r="H429" s="88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0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42"/>
      <c r="D430" s="282"/>
      <c r="E430" s="86">
        <v>37865.26</v>
      </c>
      <c r="F430" s="87">
        <v>493.09</v>
      </c>
      <c r="G430" s="86">
        <v>54089.66</v>
      </c>
      <c r="H430" s="88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0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40">
        <v>81</v>
      </c>
      <c r="D431" s="281">
        <v>15731.31</v>
      </c>
      <c r="E431" s="86">
        <v>38337.199999999997</v>
      </c>
      <c r="F431" s="87" t="s">
        <v>97</v>
      </c>
      <c r="G431" s="86">
        <v>54068.51</v>
      </c>
      <c r="H431" s="88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0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42"/>
      <c r="D432" s="282"/>
      <c r="E432" s="86">
        <v>38337.199999999997</v>
      </c>
      <c r="F432" s="87">
        <v>497.43</v>
      </c>
      <c r="G432" s="86">
        <v>54565.94</v>
      </c>
      <c r="H432" s="88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0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40">
        <v>82</v>
      </c>
      <c r="D433" s="281">
        <v>15731.31</v>
      </c>
      <c r="E433" s="86">
        <v>38809.14</v>
      </c>
      <c r="F433" s="87" t="s">
        <v>97</v>
      </c>
      <c r="G433" s="86">
        <v>54540.45</v>
      </c>
      <c r="H433" s="88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0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42"/>
      <c r="D434" s="282"/>
      <c r="E434" s="86">
        <v>38809.14</v>
      </c>
      <c r="F434" s="87">
        <v>501.77</v>
      </c>
      <c r="G434" s="86">
        <v>55042.22</v>
      </c>
      <c r="H434" s="88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0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40">
        <v>83</v>
      </c>
      <c r="D435" s="281">
        <v>15731.31</v>
      </c>
      <c r="E435" s="86">
        <v>39281.08</v>
      </c>
      <c r="F435" s="87" t="s">
        <v>97</v>
      </c>
      <c r="G435" s="86">
        <v>55012.39</v>
      </c>
      <c r="H435" s="88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0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42"/>
      <c r="D436" s="282"/>
      <c r="E436" s="86">
        <v>39281.08</v>
      </c>
      <c r="F436" s="87">
        <v>506.11</v>
      </c>
      <c r="G436" s="86">
        <v>55518.5</v>
      </c>
      <c r="H436" s="88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0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40">
        <v>84</v>
      </c>
      <c r="D437" s="281">
        <v>15731.31</v>
      </c>
      <c r="E437" s="86">
        <v>39753.019999999997</v>
      </c>
      <c r="F437" s="87" t="s">
        <v>97</v>
      </c>
      <c r="G437" s="86">
        <v>55484.33</v>
      </c>
      <c r="H437" s="88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0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42"/>
      <c r="D438" s="282"/>
      <c r="E438" s="86">
        <v>39753.019999999997</v>
      </c>
      <c r="F438" s="87">
        <v>510.46</v>
      </c>
      <c r="G438" s="86">
        <v>55994.79</v>
      </c>
      <c r="H438" s="88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0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40">
        <v>85</v>
      </c>
      <c r="D439" s="281">
        <v>15731.31</v>
      </c>
      <c r="E439" s="86">
        <v>40224.959999999999</v>
      </c>
      <c r="F439" s="87" t="s">
        <v>97</v>
      </c>
      <c r="G439" s="86">
        <v>55956.27</v>
      </c>
      <c r="H439" s="88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0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42"/>
      <c r="D440" s="282"/>
      <c r="E440" s="86">
        <v>40224.959999999999</v>
      </c>
      <c r="F440" s="87">
        <v>514.79999999999995</v>
      </c>
      <c r="G440" s="86">
        <v>56471.07</v>
      </c>
      <c r="H440" s="88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0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40">
        <v>86</v>
      </c>
      <c r="D441" s="281">
        <v>15731.31</v>
      </c>
      <c r="E441" s="86">
        <v>40696.9</v>
      </c>
      <c r="F441" s="87" t="s">
        <v>97</v>
      </c>
      <c r="G441" s="86">
        <v>56428.21</v>
      </c>
      <c r="H441" s="88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0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42"/>
      <c r="D442" s="282"/>
      <c r="E442" s="86">
        <v>40696.9</v>
      </c>
      <c r="F442" s="87">
        <v>519.14</v>
      </c>
      <c r="G442" s="86">
        <v>56947.35</v>
      </c>
      <c r="H442" s="88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0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40">
        <v>87</v>
      </c>
      <c r="D443" s="281">
        <v>15731.31</v>
      </c>
      <c r="E443" s="86">
        <v>41168.839999999997</v>
      </c>
      <c r="F443" s="87" t="s">
        <v>97</v>
      </c>
      <c r="G443" s="86">
        <v>56900.15</v>
      </c>
      <c r="H443" s="88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0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42"/>
      <c r="D444" s="282"/>
      <c r="E444" s="86">
        <v>41168.839999999997</v>
      </c>
      <c r="F444" s="87">
        <v>523.48</v>
      </c>
      <c r="G444" s="86">
        <v>57423.63</v>
      </c>
      <c r="H444" s="88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0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40">
        <v>88</v>
      </c>
      <c r="D445" s="281">
        <v>15731.31</v>
      </c>
      <c r="E445" s="86">
        <v>41640.78</v>
      </c>
      <c r="F445" s="87" t="s">
        <v>97</v>
      </c>
      <c r="G445" s="86">
        <v>57372.09</v>
      </c>
      <c r="H445" s="88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0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42"/>
      <c r="D446" s="282"/>
      <c r="E446" s="86">
        <v>41640.78</v>
      </c>
      <c r="F446" s="87">
        <v>527.82000000000005</v>
      </c>
      <c r="G446" s="86">
        <v>57899.91</v>
      </c>
      <c r="H446" s="88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0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40">
        <v>89</v>
      </c>
      <c r="D447" s="281">
        <v>15731.31</v>
      </c>
      <c r="E447" s="86">
        <v>42112.72</v>
      </c>
      <c r="F447" s="87" t="s">
        <v>97</v>
      </c>
      <c r="G447" s="86">
        <v>57844.03</v>
      </c>
      <c r="H447" s="88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0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42"/>
      <c r="D448" s="282"/>
      <c r="E448" s="86">
        <v>42112.72</v>
      </c>
      <c r="F448" s="87">
        <v>532.16999999999996</v>
      </c>
      <c r="G448" s="86">
        <v>58376.2</v>
      </c>
      <c r="H448" s="88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0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40">
        <v>90</v>
      </c>
      <c r="D449" s="281">
        <v>15731.31</v>
      </c>
      <c r="E449" s="86">
        <v>42584.66</v>
      </c>
      <c r="F449" s="87" t="s">
        <v>97</v>
      </c>
      <c r="G449" s="86">
        <v>58315.97</v>
      </c>
      <c r="H449" s="88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0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42"/>
      <c r="D450" s="282"/>
      <c r="E450" s="86">
        <v>42584.66</v>
      </c>
      <c r="F450" s="87">
        <v>536.51</v>
      </c>
      <c r="G450" s="86">
        <v>58852.480000000003</v>
      </c>
      <c r="H450" s="88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0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40">
        <v>91</v>
      </c>
      <c r="D451" s="281">
        <v>15731.31</v>
      </c>
      <c r="E451" s="86">
        <v>43056.6</v>
      </c>
      <c r="F451" s="87" t="s">
        <v>97</v>
      </c>
      <c r="G451" s="86">
        <v>58787.91</v>
      </c>
      <c r="H451" s="88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0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42"/>
      <c r="D452" s="282"/>
      <c r="E452" s="86">
        <v>43056.6</v>
      </c>
      <c r="F452" s="87">
        <v>540.85</v>
      </c>
      <c r="G452" s="86">
        <v>59328.76</v>
      </c>
      <c r="H452" s="88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0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40">
        <v>92</v>
      </c>
      <c r="D453" s="281">
        <v>15731.31</v>
      </c>
      <c r="E453" s="86">
        <v>43528.53</v>
      </c>
      <c r="F453" s="87" t="s">
        <v>97</v>
      </c>
      <c r="G453" s="86">
        <v>59259.839999999997</v>
      </c>
      <c r="H453" s="88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0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42"/>
      <c r="D454" s="282"/>
      <c r="E454" s="86">
        <v>43528.53</v>
      </c>
      <c r="F454" s="87">
        <v>545.19000000000005</v>
      </c>
      <c r="G454" s="86">
        <v>59805.03</v>
      </c>
      <c r="H454" s="88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0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40">
        <v>93</v>
      </c>
      <c r="D455" s="281">
        <v>15731.31</v>
      </c>
      <c r="E455" s="86">
        <v>44000.47</v>
      </c>
      <c r="F455" s="87" t="s">
        <v>97</v>
      </c>
      <c r="G455" s="86">
        <v>59731.78</v>
      </c>
      <c r="H455" s="88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0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42"/>
      <c r="D456" s="282"/>
      <c r="E456" s="86">
        <v>44000.47</v>
      </c>
      <c r="F456" s="87">
        <v>549.53</v>
      </c>
      <c r="G456" s="86">
        <v>60281.31</v>
      </c>
      <c r="H456" s="88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0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40">
        <v>94</v>
      </c>
      <c r="D457" s="281">
        <v>15731.31</v>
      </c>
      <c r="E457" s="86">
        <v>44472.41</v>
      </c>
      <c r="F457" s="87" t="s">
        <v>97</v>
      </c>
      <c r="G457" s="86">
        <v>60203.72</v>
      </c>
      <c r="H457" s="88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0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42"/>
      <c r="D458" s="282"/>
      <c r="E458" s="86">
        <v>44472.41</v>
      </c>
      <c r="F458" s="87">
        <v>553.87</v>
      </c>
      <c r="G458" s="86">
        <v>60757.59</v>
      </c>
      <c r="H458" s="88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0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40">
        <v>95</v>
      </c>
      <c r="D459" s="281">
        <v>15731.31</v>
      </c>
      <c r="E459" s="86">
        <v>44944.35</v>
      </c>
      <c r="F459" s="87" t="s">
        <v>97</v>
      </c>
      <c r="G459" s="86">
        <v>60675.66</v>
      </c>
      <c r="H459" s="88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0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42"/>
      <c r="D460" s="282"/>
      <c r="E460" s="86">
        <v>44944.35</v>
      </c>
      <c r="F460" s="87">
        <v>558.22</v>
      </c>
      <c r="G460" s="86">
        <v>61233.88</v>
      </c>
      <c r="H460" s="88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0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40">
        <v>96</v>
      </c>
      <c r="D461" s="281">
        <v>15731.31</v>
      </c>
      <c r="E461" s="86">
        <v>45416.29</v>
      </c>
      <c r="F461" s="87" t="s">
        <v>97</v>
      </c>
      <c r="G461" s="86">
        <v>61147.6</v>
      </c>
      <c r="H461" s="88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0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42"/>
      <c r="D462" s="282"/>
      <c r="E462" s="86">
        <v>45416.29</v>
      </c>
      <c r="F462" s="87">
        <v>562.55999999999995</v>
      </c>
      <c r="G462" s="86">
        <v>61710.16</v>
      </c>
      <c r="H462" s="88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0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40">
        <v>97</v>
      </c>
      <c r="D463" s="281">
        <v>15731.31</v>
      </c>
      <c r="E463" s="86">
        <v>45888.23</v>
      </c>
      <c r="F463" s="87" t="s">
        <v>97</v>
      </c>
      <c r="G463" s="86">
        <v>61619.54</v>
      </c>
      <c r="H463" s="88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0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42"/>
      <c r="D464" s="282"/>
      <c r="E464" s="86">
        <v>45888.23</v>
      </c>
      <c r="F464" s="87">
        <v>566.9</v>
      </c>
      <c r="G464" s="86">
        <v>62186.44</v>
      </c>
      <c r="H464" s="88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0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40">
        <v>98</v>
      </c>
      <c r="D465" s="281">
        <v>15731.31</v>
      </c>
      <c r="E465" s="86">
        <v>46360.17</v>
      </c>
      <c r="F465" s="87" t="s">
        <v>97</v>
      </c>
      <c r="G465" s="86">
        <v>62091.48</v>
      </c>
      <c r="H465" s="88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0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42"/>
      <c r="D466" s="282"/>
      <c r="E466" s="86">
        <v>46360.17</v>
      </c>
      <c r="F466" s="87">
        <v>571.24</v>
      </c>
      <c r="G466" s="86">
        <v>62662.720000000001</v>
      </c>
      <c r="H466" s="88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0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40">
        <v>99</v>
      </c>
      <c r="D467" s="281">
        <v>15731.31</v>
      </c>
      <c r="E467" s="86">
        <v>46832.11</v>
      </c>
      <c r="F467" s="87" t="s">
        <v>97</v>
      </c>
      <c r="G467" s="86">
        <v>62563.42</v>
      </c>
      <c r="H467" s="88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0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42"/>
      <c r="D468" s="282"/>
      <c r="E468" s="86">
        <v>46832.11</v>
      </c>
      <c r="F468" s="87">
        <v>575.58000000000004</v>
      </c>
      <c r="G468" s="86">
        <v>63139</v>
      </c>
      <c r="H468" s="88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0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40">
        <v>100</v>
      </c>
      <c r="D469" s="281">
        <v>15731.31</v>
      </c>
      <c r="E469" s="86">
        <v>47304.05</v>
      </c>
      <c r="F469" s="87" t="s">
        <v>97</v>
      </c>
      <c r="G469" s="86">
        <v>63035.360000000001</v>
      </c>
      <c r="H469" s="88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0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42"/>
      <c r="D470" s="282"/>
      <c r="E470" s="86">
        <v>47304.05</v>
      </c>
      <c r="F470" s="87">
        <v>579.92999999999995</v>
      </c>
      <c r="G470" s="86">
        <v>63615.29</v>
      </c>
      <c r="H470" s="88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0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40">
        <v>101</v>
      </c>
      <c r="D471" s="281">
        <v>15731.31</v>
      </c>
      <c r="E471" s="86">
        <v>47775.99</v>
      </c>
      <c r="F471" s="87" t="s">
        <v>97</v>
      </c>
      <c r="G471" s="86">
        <v>63507.3</v>
      </c>
      <c r="H471" s="88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0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42"/>
      <c r="D472" s="282"/>
      <c r="E472" s="86">
        <v>47775.99</v>
      </c>
      <c r="F472" s="87">
        <v>584.27</v>
      </c>
      <c r="G472" s="86">
        <v>64091.57</v>
      </c>
      <c r="H472" s="88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0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40">
        <v>102</v>
      </c>
      <c r="D473" s="281">
        <v>15731.31</v>
      </c>
      <c r="E473" s="86">
        <v>48247.93</v>
      </c>
      <c r="F473" s="87" t="s">
        <v>97</v>
      </c>
      <c r="G473" s="86">
        <v>63979.24</v>
      </c>
      <c r="H473" s="88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0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42"/>
      <c r="D474" s="282"/>
      <c r="E474" s="86">
        <v>48247.93</v>
      </c>
      <c r="F474" s="87">
        <v>588.61</v>
      </c>
      <c r="G474" s="86">
        <v>64567.85</v>
      </c>
      <c r="H474" s="88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0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40">
        <v>103</v>
      </c>
      <c r="D475" s="281">
        <v>15731.31</v>
      </c>
      <c r="E475" s="86">
        <v>48719.87</v>
      </c>
      <c r="F475" s="87" t="s">
        <v>97</v>
      </c>
      <c r="G475" s="86">
        <v>64451.18</v>
      </c>
      <c r="H475" s="88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0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42"/>
      <c r="D476" s="282"/>
      <c r="E476" s="86">
        <v>48719.87</v>
      </c>
      <c r="F476" s="87">
        <v>592.95000000000005</v>
      </c>
      <c r="G476" s="86">
        <v>65044.13</v>
      </c>
      <c r="H476" s="88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0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40">
        <v>104</v>
      </c>
      <c r="D477" s="281">
        <v>15731.31</v>
      </c>
      <c r="E477" s="86">
        <v>49191.81</v>
      </c>
      <c r="F477" s="87" t="s">
        <v>97</v>
      </c>
      <c r="G477" s="86">
        <v>64923.12</v>
      </c>
      <c r="H477" s="88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0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42"/>
      <c r="D478" s="282"/>
      <c r="E478" s="86">
        <v>49191.81</v>
      </c>
      <c r="F478" s="87">
        <v>597.29</v>
      </c>
      <c r="G478" s="86">
        <v>65520.41</v>
      </c>
      <c r="H478" s="88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0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40">
        <v>105</v>
      </c>
      <c r="D479" s="281">
        <v>15731.31</v>
      </c>
      <c r="E479" s="86">
        <v>49663.75</v>
      </c>
      <c r="F479" s="87" t="s">
        <v>97</v>
      </c>
      <c r="G479" s="86">
        <v>65395.06</v>
      </c>
      <c r="H479" s="88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0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42"/>
      <c r="D480" s="282"/>
      <c r="E480" s="86">
        <v>49663.75</v>
      </c>
      <c r="F480" s="87">
        <v>601.63</v>
      </c>
      <c r="G480" s="86">
        <v>65996.69</v>
      </c>
      <c r="H480" s="88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0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40">
        <v>106</v>
      </c>
      <c r="D481" s="281">
        <v>15731.31</v>
      </c>
      <c r="E481" s="86">
        <v>50135.68</v>
      </c>
      <c r="F481" s="87" t="s">
        <v>97</v>
      </c>
      <c r="G481" s="86">
        <v>65866.990000000005</v>
      </c>
      <c r="H481" s="88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0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42"/>
      <c r="D482" s="282"/>
      <c r="E482" s="86">
        <v>50135.68</v>
      </c>
      <c r="F482" s="87">
        <v>605.98</v>
      </c>
      <c r="G482" s="86">
        <v>66472.97</v>
      </c>
      <c r="H482" s="88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0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40">
        <v>107</v>
      </c>
      <c r="D483" s="281">
        <v>15731.31</v>
      </c>
      <c r="E483" s="86">
        <v>50607.62</v>
      </c>
      <c r="F483" s="87" t="s">
        <v>97</v>
      </c>
      <c r="G483" s="86">
        <v>66338.929999999993</v>
      </c>
      <c r="H483" s="88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0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42"/>
      <c r="D484" s="282"/>
      <c r="E484" s="86">
        <v>50607.62</v>
      </c>
      <c r="F484" s="87">
        <v>610.32000000000005</v>
      </c>
      <c r="G484" s="86">
        <v>66949.25</v>
      </c>
      <c r="H484" s="88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0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40">
        <v>108</v>
      </c>
      <c r="D485" s="281">
        <v>15731.31</v>
      </c>
      <c r="E485" s="86">
        <v>51079.56</v>
      </c>
      <c r="F485" s="87" t="s">
        <v>97</v>
      </c>
      <c r="G485" s="86">
        <v>66810.87</v>
      </c>
      <c r="H485" s="88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0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42"/>
      <c r="D486" s="282"/>
      <c r="E486" s="86">
        <v>51079.56</v>
      </c>
      <c r="F486" s="87">
        <v>614.66</v>
      </c>
      <c r="G486" s="86">
        <v>67425.53</v>
      </c>
      <c r="H486" s="88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0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40">
        <v>109</v>
      </c>
      <c r="D487" s="281">
        <v>15731.31</v>
      </c>
      <c r="E487" s="86">
        <v>51551.5</v>
      </c>
      <c r="F487" s="87" t="s">
        <v>97</v>
      </c>
      <c r="G487" s="86">
        <v>67282.81</v>
      </c>
      <c r="H487" s="88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0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42"/>
      <c r="D488" s="282"/>
      <c r="E488" s="86">
        <v>51551.5</v>
      </c>
      <c r="F488" s="87">
        <v>619</v>
      </c>
      <c r="G488" s="86">
        <v>67901.81</v>
      </c>
      <c r="H488" s="88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0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40">
        <v>110</v>
      </c>
      <c r="D489" s="281">
        <v>15731.31</v>
      </c>
      <c r="E489" s="86">
        <v>52023.44</v>
      </c>
      <c r="F489" s="87" t="s">
        <v>97</v>
      </c>
      <c r="G489" s="86">
        <v>67754.75</v>
      </c>
      <c r="H489" s="88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0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42"/>
      <c r="D490" s="282"/>
      <c r="E490" s="86">
        <v>52023.44</v>
      </c>
      <c r="F490" s="87">
        <v>623.34</v>
      </c>
      <c r="G490" s="86">
        <v>68378.09</v>
      </c>
      <c r="H490" s="88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0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40">
        <v>111</v>
      </c>
      <c r="D491" s="281">
        <v>15731.31</v>
      </c>
      <c r="E491" s="86">
        <v>52495.38</v>
      </c>
      <c r="F491" s="87" t="s">
        <v>97</v>
      </c>
      <c r="G491" s="86">
        <v>68226.69</v>
      </c>
      <c r="H491" s="88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0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42"/>
      <c r="D492" s="282"/>
      <c r="E492" s="86">
        <v>52495.38</v>
      </c>
      <c r="F492" s="87">
        <v>627.69000000000005</v>
      </c>
      <c r="G492" s="86">
        <v>68854.38</v>
      </c>
      <c r="H492" s="88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0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40">
        <v>112</v>
      </c>
      <c r="D493" s="281">
        <v>15731.31</v>
      </c>
      <c r="E493" s="86">
        <v>52967.32</v>
      </c>
      <c r="F493" s="87" t="s">
        <v>97</v>
      </c>
      <c r="G493" s="86">
        <v>68698.63</v>
      </c>
      <c r="H493" s="88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0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42"/>
      <c r="D494" s="282"/>
      <c r="E494" s="86">
        <v>52967.32</v>
      </c>
      <c r="F494" s="87">
        <v>632.03</v>
      </c>
      <c r="G494" s="86">
        <v>69330.66</v>
      </c>
      <c r="H494" s="88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0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40">
        <v>113</v>
      </c>
      <c r="D495" s="281">
        <v>15731.31</v>
      </c>
      <c r="E495" s="86">
        <v>53439.26</v>
      </c>
      <c r="F495" s="87" t="s">
        <v>97</v>
      </c>
      <c r="G495" s="86">
        <v>69170.570000000007</v>
      </c>
      <c r="H495" s="88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0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42"/>
      <c r="D496" s="282"/>
      <c r="E496" s="86">
        <v>53439.26</v>
      </c>
      <c r="F496" s="87">
        <v>636.37</v>
      </c>
      <c r="G496" s="86">
        <v>69806.94</v>
      </c>
      <c r="H496" s="88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0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40">
        <v>114</v>
      </c>
      <c r="D497" s="281">
        <v>15731.31</v>
      </c>
      <c r="E497" s="86">
        <v>53911.199999999997</v>
      </c>
      <c r="F497" s="87" t="s">
        <v>97</v>
      </c>
      <c r="G497" s="86">
        <v>69642.509999999995</v>
      </c>
      <c r="H497" s="88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0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42"/>
      <c r="D498" s="282"/>
      <c r="E498" s="86">
        <v>53911.199999999997</v>
      </c>
      <c r="F498" s="87">
        <v>640.71</v>
      </c>
      <c r="G498" s="86">
        <v>70283.22</v>
      </c>
      <c r="H498" s="88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0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40">
        <v>115</v>
      </c>
      <c r="D499" s="281">
        <v>15731.31</v>
      </c>
      <c r="E499" s="86">
        <v>54383.14</v>
      </c>
      <c r="F499" s="87" t="s">
        <v>97</v>
      </c>
      <c r="G499" s="86">
        <v>70114.45</v>
      </c>
      <c r="H499" s="88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0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42"/>
      <c r="D500" s="282"/>
      <c r="E500" s="86">
        <v>54383.14</v>
      </c>
      <c r="F500" s="87">
        <v>645.04999999999995</v>
      </c>
      <c r="G500" s="86">
        <v>70759.5</v>
      </c>
      <c r="H500" s="88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0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40">
        <v>116</v>
      </c>
      <c r="D501" s="281">
        <v>15731.31</v>
      </c>
      <c r="E501" s="86">
        <v>54855.08</v>
      </c>
      <c r="F501" s="87" t="s">
        <v>97</v>
      </c>
      <c r="G501" s="86">
        <v>70586.39</v>
      </c>
      <c r="H501" s="88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0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42"/>
      <c r="D502" s="282"/>
      <c r="E502" s="86">
        <v>54855.08</v>
      </c>
      <c r="F502" s="87">
        <v>649.39</v>
      </c>
      <c r="G502" s="86">
        <v>71235.78</v>
      </c>
      <c r="H502" s="88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0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40">
        <v>117</v>
      </c>
      <c r="D503" s="281">
        <v>15731.31</v>
      </c>
      <c r="E503" s="86">
        <v>55327.02</v>
      </c>
      <c r="F503" s="87" t="s">
        <v>97</v>
      </c>
      <c r="G503" s="86">
        <v>71058.33</v>
      </c>
      <c r="H503" s="88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0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42"/>
      <c r="D504" s="282"/>
      <c r="E504" s="86">
        <v>55327.02</v>
      </c>
      <c r="F504" s="87">
        <v>653.74</v>
      </c>
      <c r="G504" s="86">
        <v>71712.070000000007</v>
      </c>
      <c r="H504" s="88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0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40">
        <v>118</v>
      </c>
      <c r="D505" s="281">
        <v>15731.31</v>
      </c>
      <c r="E505" s="86">
        <v>55798.96</v>
      </c>
      <c r="F505" s="87" t="s">
        <v>97</v>
      </c>
      <c r="G505" s="86">
        <v>71530.27</v>
      </c>
      <c r="H505" s="88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0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42"/>
      <c r="D506" s="282"/>
      <c r="E506" s="86">
        <v>55798.96</v>
      </c>
      <c r="F506" s="87">
        <v>658.08</v>
      </c>
      <c r="G506" s="86">
        <v>72188.350000000006</v>
      </c>
      <c r="H506" s="88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0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40">
        <v>119</v>
      </c>
      <c r="D507" s="281">
        <v>15731.31</v>
      </c>
      <c r="E507" s="86">
        <v>56270.9</v>
      </c>
      <c r="F507" s="87" t="s">
        <v>97</v>
      </c>
      <c r="G507" s="86">
        <v>72002.210000000006</v>
      </c>
      <c r="H507" s="88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0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42"/>
      <c r="D508" s="282"/>
      <c r="E508" s="86">
        <v>56270.9</v>
      </c>
      <c r="F508" s="87">
        <v>662.42</v>
      </c>
      <c r="G508" s="86">
        <v>72664.63</v>
      </c>
      <c r="H508" s="88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0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40">
        <v>120</v>
      </c>
      <c r="D509" s="281">
        <v>15730.9</v>
      </c>
      <c r="E509" s="86">
        <v>56741.36</v>
      </c>
      <c r="F509" s="87" t="s">
        <v>97</v>
      </c>
      <c r="G509" s="86">
        <v>72472.259999999995</v>
      </c>
      <c r="H509" s="88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0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42"/>
      <c r="D510" s="282"/>
      <c r="E510" s="120">
        <v>56741.36</v>
      </c>
      <c r="F510" s="121">
        <v>666.74</v>
      </c>
      <c r="G510" s="120">
        <v>73139</v>
      </c>
      <c r="H510" s="122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0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0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0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0" t="s">
        <v>101</v>
      </c>
      <c r="D513" s="171">
        <v>66596.240000000005</v>
      </c>
      <c r="E513" s="172" t="s">
        <v>97</v>
      </c>
      <c r="F513" s="172" t="s">
        <v>97</v>
      </c>
      <c r="G513" s="171">
        <v>66596.240000000005</v>
      </c>
      <c r="H513" s="173">
        <v>43920</v>
      </c>
      <c r="I513" s="41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0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87">
        <v>1</v>
      </c>
      <c r="D514" s="289">
        <v>54941.9</v>
      </c>
      <c r="E514" s="131">
        <v>5823.84</v>
      </c>
      <c r="F514" s="132" t="s">
        <v>97</v>
      </c>
      <c r="G514" s="131">
        <v>60765.74</v>
      </c>
      <c r="H514" s="133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0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88"/>
      <c r="D515" s="290"/>
      <c r="E515" s="131">
        <v>5823.84</v>
      </c>
      <c r="F515" s="132">
        <v>279.52</v>
      </c>
      <c r="G515" s="131">
        <f>+D514+E515+F515</f>
        <v>61045.26</v>
      </c>
      <c r="H515" s="133">
        <v>44033</v>
      </c>
      <c r="I515" s="41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0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87">
        <v>2</v>
      </c>
      <c r="D516" s="289">
        <v>54941.9</v>
      </c>
      <c r="E516" s="131">
        <v>7527.04</v>
      </c>
      <c r="F516" s="132" t="s">
        <v>97</v>
      </c>
      <c r="G516" s="131">
        <v>62468.94</v>
      </c>
      <c r="H516" s="133">
        <v>44059</v>
      </c>
      <c r="I516" s="41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0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88"/>
      <c r="D517" s="290"/>
      <c r="E517" s="131">
        <v>7527.04</v>
      </c>
      <c r="F517" s="132">
        <v>574.71</v>
      </c>
      <c r="G517" s="131">
        <v>63043.65</v>
      </c>
      <c r="H517" s="133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0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87">
        <v>3</v>
      </c>
      <c r="D518" s="289">
        <v>54941.9</v>
      </c>
      <c r="E518" s="131">
        <v>9175.2999999999993</v>
      </c>
      <c r="F518" s="132" t="s">
        <v>97</v>
      </c>
      <c r="G518" s="131">
        <v>64117.2</v>
      </c>
      <c r="H518" s="133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0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88"/>
      <c r="D519" s="290"/>
      <c r="E519" s="131">
        <v>9175.2999999999993</v>
      </c>
      <c r="F519" s="132">
        <v>58.99</v>
      </c>
      <c r="G519" s="131">
        <f>+D518+E519+F519</f>
        <v>64176.189999999995</v>
      </c>
      <c r="H519" s="133">
        <v>44091</v>
      </c>
      <c r="I519" s="41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0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87">
        <v>4</v>
      </c>
      <c r="D520" s="289">
        <v>54941.9</v>
      </c>
      <c r="E520" s="131">
        <v>10768.61</v>
      </c>
      <c r="F520" s="132" t="s">
        <v>97</v>
      </c>
      <c r="G520" s="131">
        <v>65710.509999999995</v>
      </c>
      <c r="H520" s="133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0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88"/>
      <c r="D521" s="290"/>
      <c r="E521" s="131">
        <v>10768.61</v>
      </c>
      <c r="F521" s="132">
        <v>793.78</v>
      </c>
      <c r="G521" s="131">
        <f>+D520+E521+F521</f>
        <v>66504.290000000008</v>
      </c>
      <c r="H521" s="133">
        <v>44132</v>
      </c>
      <c r="I521" s="41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0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87">
        <v>5</v>
      </c>
      <c r="D522" s="289">
        <v>54941.9</v>
      </c>
      <c r="E522" s="131">
        <v>12471.81</v>
      </c>
      <c r="F522" s="132" t="s">
        <v>97</v>
      </c>
      <c r="G522" s="131">
        <v>67413.710000000006</v>
      </c>
      <c r="H522" s="133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0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88"/>
      <c r="D523" s="290"/>
      <c r="E523" s="131">
        <v>12471.81</v>
      </c>
      <c r="F523" s="132">
        <v>678.63</v>
      </c>
      <c r="G523" s="131">
        <f>+D522+E523+F523</f>
        <v>68092.340000000011</v>
      </c>
      <c r="H523" s="133">
        <v>44161</v>
      </c>
      <c r="I523" s="41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0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87">
        <v>6</v>
      </c>
      <c r="D524" s="289">
        <v>54941.9</v>
      </c>
      <c r="E524" s="131">
        <v>14065.13</v>
      </c>
      <c r="F524" s="132" t="s">
        <v>97</v>
      </c>
      <c r="G524" s="131">
        <v>69007.03</v>
      </c>
      <c r="H524" s="133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0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88"/>
      <c r="D525" s="290"/>
      <c r="E525" s="131">
        <v>14065.13</v>
      </c>
      <c r="F525" s="132">
        <v>3045.51</v>
      </c>
      <c r="G525" s="131">
        <f>+D524+E525+F525</f>
        <v>72052.539999999994</v>
      </c>
      <c r="H525" s="133">
        <v>44222</v>
      </c>
      <c r="I525" s="41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0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87">
        <v>7</v>
      </c>
      <c r="D526" s="289">
        <v>54941.9</v>
      </c>
      <c r="E526" s="131">
        <v>15768.33</v>
      </c>
      <c r="F526" s="132" t="s">
        <v>97</v>
      </c>
      <c r="G526" s="131">
        <v>70710.23</v>
      </c>
      <c r="H526" s="133">
        <v>44212</v>
      </c>
      <c r="I526" s="41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0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88"/>
      <c r="D527" s="290"/>
      <c r="E527" s="131">
        <v>15768.33</v>
      </c>
      <c r="F527" s="132">
        <v>650.53</v>
      </c>
      <c r="G527" s="131">
        <v>71360.759999999995</v>
      </c>
      <c r="H527" s="133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0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87">
        <v>8</v>
      </c>
      <c r="D528" s="289">
        <v>54941.9</v>
      </c>
      <c r="E528" s="131">
        <v>17416.580000000002</v>
      </c>
      <c r="F528" s="132" t="s">
        <v>97</v>
      </c>
      <c r="G528" s="131">
        <v>72358.48</v>
      </c>
      <c r="H528" s="133">
        <v>44243</v>
      </c>
      <c r="I528" s="41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0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88"/>
      <c r="D529" s="290"/>
      <c r="E529" s="131">
        <v>17416.580000000002</v>
      </c>
      <c r="F529" s="132">
        <v>665.7</v>
      </c>
      <c r="G529" s="131">
        <v>73024.179999999993</v>
      </c>
      <c r="H529" s="133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0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87">
        <v>9</v>
      </c>
      <c r="D530" s="289">
        <v>54941.9</v>
      </c>
      <c r="E530" s="131">
        <v>19009.900000000001</v>
      </c>
      <c r="F530" s="132" t="s">
        <v>97</v>
      </c>
      <c r="G530" s="131">
        <v>73951.8</v>
      </c>
      <c r="H530" s="133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0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88"/>
      <c r="D531" s="290"/>
      <c r="E531" s="131">
        <v>19009.900000000001</v>
      </c>
      <c r="F531" s="132">
        <v>680.36</v>
      </c>
      <c r="G531" s="131">
        <v>74632.160000000003</v>
      </c>
      <c r="H531" s="133">
        <v>44281</v>
      </c>
      <c r="I531" s="41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0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40">
        <v>10</v>
      </c>
      <c r="D532" s="281">
        <v>54941.9</v>
      </c>
      <c r="E532" s="86">
        <v>20713.099999999999</v>
      </c>
      <c r="F532" s="87" t="s">
        <v>97</v>
      </c>
      <c r="G532" s="86">
        <v>75655</v>
      </c>
      <c r="H532" s="88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0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42"/>
      <c r="D533" s="282"/>
      <c r="E533" s="86">
        <v>20713.099999999999</v>
      </c>
      <c r="F533" s="87">
        <v>696.03</v>
      </c>
      <c r="G533" s="86">
        <v>76351.03</v>
      </c>
      <c r="H533" s="88">
        <v>44312</v>
      </c>
      <c r="I533" s="41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0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40">
        <v>11</v>
      </c>
      <c r="D534" s="281">
        <v>54941.9</v>
      </c>
      <c r="E534" s="86">
        <v>22306.41</v>
      </c>
      <c r="F534" s="87" t="s">
        <v>97</v>
      </c>
      <c r="G534" s="86">
        <v>77248.31</v>
      </c>
      <c r="H534" s="88">
        <v>44332</v>
      </c>
      <c r="I534" s="41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0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42"/>
      <c r="D535" s="282"/>
      <c r="E535" s="86">
        <v>22306.41</v>
      </c>
      <c r="F535" s="87">
        <v>710.68</v>
      </c>
      <c r="G535" s="86">
        <v>77958.990000000005</v>
      </c>
      <c r="H535" s="88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0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40">
        <v>12</v>
      </c>
      <c r="D536" s="281">
        <v>54941.9</v>
      </c>
      <c r="E536" s="86">
        <v>24009.61</v>
      </c>
      <c r="F536" s="87" t="s">
        <v>97</v>
      </c>
      <c r="G536" s="86">
        <v>78951.509999999995</v>
      </c>
      <c r="H536" s="88">
        <v>44363</v>
      </c>
      <c r="I536" s="41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0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42"/>
      <c r="D537" s="282"/>
      <c r="E537" s="86">
        <v>24009.61</v>
      </c>
      <c r="F537" s="87">
        <v>726.35</v>
      </c>
      <c r="G537" s="86">
        <v>79677.86</v>
      </c>
      <c r="H537" s="88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0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40">
        <v>13</v>
      </c>
      <c r="D538" s="281">
        <v>54941.9</v>
      </c>
      <c r="E538" s="86">
        <v>25602.93</v>
      </c>
      <c r="F538" s="87" t="s">
        <v>97</v>
      </c>
      <c r="G538" s="86">
        <v>80544.83</v>
      </c>
      <c r="H538" s="88">
        <v>44393</v>
      </c>
      <c r="I538" s="41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0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42"/>
      <c r="D539" s="282"/>
      <c r="E539" s="86">
        <v>25602.93</v>
      </c>
      <c r="F539" s="87">
        <v>741.01</v>
      </c>
      <c r="G539" s="86">
        <v>81285.84</v>
      </c>
      <c r="H539" s="88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0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87">
        <v>14</v>
      </c>
      <c r="D540" s="289">
        <v>54941.9</v>
      </c>
      <c r="E540" s="131">
        <v>27306.12</v>
      </c>
      <c r="F540" s="132" t="s">
        <v>97</v>
      </c>
      <c r="G540" s="131">
        <v>82248.02</v>
      </c>
      <c r="H540" s="133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0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88"/>
      <c r="D541" s="290"/>
      <c r="E541" s="131">
        <v>27306.12</v>
      </c>
      <c r="F541" s="132">
        <v>756.68</v>
      </c>
      <c r="G541" s="131">
        <v>83004.7</v>
      </c>
      <c r="H541" s="133">
        <v>44434</v>
      </c>
      <c r="I541" s="41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0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83">
        <v>15</v>
      </c>
      <c r="D542" s="285">
        <v>54941.9</v>
      </c>
      <c r="E542" s="189">
        <v>28954.38</v>
      </c>
      <c r="F542" s="132" t="s">
        <v>97</v>
      </c>
      <c r="G542" s="131">
        <v>83896.28</v>
      </c>
      <c r="H542" s="133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0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84"/>
      <c r="D543" s="286"/>
      <c r="E543" s="189">
        <v>28284.09</v>
      </c>
      <c r="F543" s="190">
        <v>19464.060000000001</v>
      </c>
      <c r="G543" s="189">
        <f>+D542+E543+F543</f>
        <v>102690.05</v>
      </c>
      <c r="H543" s="191">
        <v>44465</v>
      </c>
      <c r="I543" s="41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0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83">
        <v>16</v>
      </c>
      <c r="D544" s="285">
        <v>54941.9</v>
      </c>
      <c r="E544" s="189">
        <v>30547.7</v>
      </c>
      <c r="F544" s="132" t="s">
        <v>97</v>
      </c>
      <c r="G544" s="131">
        <v>85489.600000000006</v>
      </c>
      <c r="H544" s="133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0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84"/>
      <c r="D545" s="286"/>
      <c r="E545" s="189">
        <v>29844.44</v>
      </c>
      <c r="F545" s="190">
        <v>16988.64</v>
      </c>
      <c r="G545" s="189">
        <f>+D544+E545+F545</f>
        <v>101774.98</v>
      </c>
      <c r="H545" s="191">
        <v>44495</v>
      </c>
      <c r="I545" s="41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0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83">
        <v>17</v>
      </c>
      <c r="D546" s="285">
        <v>54941.9</v>
      </c>
      <c r="E546" s="189">
        <v>32250.9</v>
      </c>
      <c r="F546" s="132" t="s">
        <v>97</v>
      </c>
      <c r="G546" s="131">
        <v>87192.8</v>
      </c>
      <c r="H546" s="133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0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84"/>
      <c r="D547" s="286"/>
      <c r="E547" s="189">
        <v>31404.79</v>
      </c>
      <c r="F547" s="190">
        <v>14408.67</v>
      </c>
      <c r="G547" s="189">
        <f>+D546+E547+F547</f>
        <v>100755.36</v>
      </c>
      <c r="H547" s="191">
        <v>44526</v>
      </c>
      <c r="I547" s="41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0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83">
        <v>18</v>
      </c>
      <c r="D548" s="285">
        <v>54941.9</v>
      </c>
      <c r="E548" s="189">
        <v>33844.21</v>
      </c>
      <c r="F548" s="132" t="s">
        <v>97</v>
      </c>
      <c r="G548" s="131">
        <v>88786.11</v>
      </c>
      <c r="H548" s="133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0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84"/>
      <c r="D549" s="286"/>
      <c r="E549" s="189">
        <v>32965.14</v>
      </c>
      <c r="F549" s="190">
        <v>11724.16</v>
      </c>
      <c r="G549" s="189">
        <f>+D548+E549+F549</f>
        <v>99631.200000000012</v>
      </c>
      <c r="H549" s="191">
        <v>44556</v>
      </c>
      <c r="I549" s="41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0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83">
        <v>19</v>
      </c>
      <c r="D550" s="285">
        <v>54941.9</v>
      </c>
      <c r="E550" s="131">
        <v>35547.410000000003</v>
      </c>
      <c r="F550" s="132" t="s">
        <v>97</v>
      </c>
      <c r="G550" s="131">
        <v>90489.31</v>
      </c>
      <c r="H550" s="133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0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84"/>
      <c r="D551" s="286"/>
      <c r="E551" s="189">
        <v>34525.49</v>
      </c>
      <c r="F551" s="190">
        <v>13372.69</v>
      </c>
      <c r="G551" s="189">
        <f>+D550+E551+F551</f>
        <v>102840.08</v>
      </c>
      <c r="H551" s="191">
        <v>44587</v>
      </c>
      <c r="I551" s="41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0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83">
        <v>20</v>
      </c>
      <c r="D552" s="285">
        <v>54941.9</v>
      </c>
      <c r="E552" s="131">
        <v>37195.67</v>
      </c>
      <c r="F552" s="132" t="s">
        <v>97</v>
      </c>
      <c r="G552" s="131">
        <v>92137.57</v>
      </c>
      <c r="H552" s="133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0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84"/>
      <c r="D553" s="286"/>
      <c r="E553" s="189">
        <v>36245.17</v>
      </c>
      <c r="F553" s="190">
        <v>10688.04</v>
      </c>
      <c r="G553" s="189">
        <f>+D552+E553+F553</f>
        <v>101875.11000000002</v>
      </c>
      <c r="H553" s="191">
        <v>44618</v>
      </c>
      <c r="I553" s="41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0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83">
        <v>21</v>
      </c>
      <c r="D554" s="285">
        <v>54941.9</v>
      </c>
      <c r="E554" s="131">
        <v>38788.980000000003</v>
      </c>
      <c r="F554" s="132" t="s">
        <v>97</v>
      </c>
      <c r="G554" s="131">
        <v>93730.880000000005</v>
      </c>
      <c r="H554" s="133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0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84"/>
      <c r="D555" s="286"/>
      <c r="E555" s="189">
        <v>37964.85</v>
      </c>
      <c r="F555" s="190">
        <v>7777.22</v>
      </c>
      <c r="G555" s="189">
        <f>+D554+E555+F555</f>
        <v>100683.97</v>
      </c>
      <c r="H555" s="191">
        <v>44646</v>
      </c>
      <c r="I555" s="41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0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83">
        <v>22</v>
      </c>
      <c r="D556" s="285">
        <v>54941.9</v>
      </c>
      <c r="E556" s="189">
        <v>39684.53</v>
      </c>
      <c r="F556" s="190" t="s">
        <v>97</v>
      </c>
      <c r="G556" s="189">
        <f>+D556+E556</f>
        <v>94626.43</v>
      </c>
      <c r="H556" s="191">
        <v>44667</v>
      </c>
      <c r="I556" s="41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0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84"/>
      <c r="D557" s="286"/>
      <c r="E557" s="86">
        <v>40492.18</v>
      </c>
      <c r="F557" s="87">
        <v>877.99</v>
      </c>
      <c r="G557" s="86">
        <v>96312.07</v>
      </c>
      <c r="H557" s="88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0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83">
        <v>23</v>
      </c>
      <c r="D558" s="285">
        <v>54941.9</v>
      </c>
      <c r="E558" s="189">
        <v>41404.22</v>
      </c>
      <c r="F558" s="190" t="s">
        <v>97</v>
      </c>
      <c r="G558" s="189">
        <f>+D558+E558</f>
        <v>96346.12</v>
      </c>
      <c r="H558" s="191">
        <v>44697</v>
      </c>
      <c r="I558" s="41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0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84"/>
      <c r="D559" s="286"/>
      <c r="E559" s="86">
        <v>42085.5</v>
      </c>
      <c r="F559" s="87">
        <v>892.65</v>
      </c>
      <c r="G559" s="86">
        <v>97920.05</v>
      </c>
      <c r="H559" s="88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0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83">
        <v>24</v>
      </c>
      <c r="D560" s="285">
        <v>54941.9</v>
      </c>
      <c r="E560" s="189">
        <v>43788.69</v>
      </c>
      <c r="F560" s="190" t="s">
        <v>97</v>
      </c>
      <c r="G560" s="189">
        <v>98730.59</v>
      </c>
      <c r="H560" s="191">
        <v>44728</v>
      </c>
      <c r="I560" s="41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0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84"/>
      <c r="D561" s="286"/>
      <c r="E561" s="86">
        <v>43788.69</v>
      </c>
      <c r="F561" s="87">
        <v>908.32</v>
      </c>
      <c r="G561" s="86">
        <v>99638.91</v>
      </c>
      <c r="H561" s="88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0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83">
        <v>25</v>
      </c>
      <c r="D562" s="285">
        <v>54941.9</v>
      </c>
      <c r="E562" s="189">
        <v>44843.58</v>
      </c>
      <c r="F562" s="190" t="s">
        <v>97</v>
      </c>
      <c r="G562" s="189">
        <f>+D562+E562</f>
        <v>99785.48000000001</v>
      </c>
      <c r="H562" s="191">
        <v>44758</v>
      </c>
      <c r="I562" s="41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0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84"/>
      <c r="D563" s="286"/>
      <c r="E563" s="86">
        <v>45382.01</v>
      </c>
      <c r="F563" s="87">
        <v>922.98</v>
      </c>
      <c r="G563" s="86">
        <v>101246.89</v>
      </c>
      <c r="H563" s="88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0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83">
        <v>26</v>
      </c>
      <c r="D564" s="285">
        <v>54941.9</v>
      </c>
      <c r="E564" s="86">
        <v>47085.21</v>
      </c>
      <c r="F564" s="87" t="s">
        <v>97</v>
      </c>
      <c r="G564" s="86">
        <v>102027.11</v>
      </c>
      <c r="H564" s="88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0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84"/>
      <c r="D565" s="286"/>
      <c r="E565" s="189">
        <v>47085.21</v>
      </c>
      <c r="F565" s="190">
        <v>938.65</v>
      </c>
      <c r="G565" s="189">
        <v>102965.75999999999</v>
      </c>
      <c r="H565" s="191">
        <v>44799</v>
      </c>
      <c r="I565" s="41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0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83">
        <v>27</v>
      </c>
      <c r="D566" s="285">
        <v>54941.9</v>
      </c>
      <c r="E566" s="86">
        <v>48733.47</v>
      </c>
      <c r="F566" s="87" t="s">
        <v>97</v>
      </c>
      <c r="G566" s="86">
        <v>103675.37</v>
      </c>
      <c r="H566" s="88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0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84"/>
      <c r="D567" s="286"/>
      <c r="E567" s="189">
        <v>48733.47</v>
      </c>
      <c r="F567" s="190">
        <v>953.81</v>
      </c>
      <c r="G567" s="189">
        <v>104629.18</v>
      </c>
      <c r="H567" s="191">
        <v>44830</v>
      </c>
      <c r="I567" s="41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0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83">
        <v>28</v>
      </c>
      <c r="D568" s="285">
        <v>54941.9</v>
      </c>
      <c r="E568" s="189">
        <v>50326.78</v>
      </c>
      <c r="F568" s="190" t="s">
        <v>97</v>
      </c>
      <c r="G568" s="189">
        <v>105268.68</v>
      </c>
      <c r="H568" s="191">
        <v>44850</v>
      </c>
      <c r="I568" s="41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0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84"/>
      <c r="D569" s="286"/>
      <c r="E569" s="86">
        <v>50326.78</v>
      </c>
      <c r="F569" s="87">
        <v>968.47</v>
      </c>
      <c r="G569" s="86">
        <v>106237.15</v>
      </c>
      <c r="H569" s="88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0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83">
        <v>29</v>
      </c>
      <c r="D570" s="285">
        <v>54941.9</v>
      </c>
      <c r="E570" s="189">
        <v>52029.98</v>
      </c>
      <c r="F570" s="190" t="s">
        <v>97</v>
      </c>
      <c r="G570" s="189">
        <v>106971.88</v>
      </c>
      <c r="H570" s="191">
        <v>44881</v>
      </c>
      <c r="I570" s="41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0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84"/>
      <c r="D571" s="286"/>
      <c r="E571" s="86">
        <v>52029.98</v>
      </c>
      <c r="F571" s="87">
        <v>984.14</v>
      </c>
      <c r="G571" s="86">
        <v>107956.02</v>
      </c>
      <c r="H571" s="88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0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83">
        <v>30</v>
      </c>
      <c r="D572" s="285">
        <v>54941.9</v>
      </c>
      <c r="E572" s="86">
        <v>53623.29</v>
      </c>
      <c r="F572" s="87" t="s">
        <v>97</v>
      </c>
      <c r="G572" s="86">
        <v>108565.19</v>
      </c>
      <c r="H572" s="88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0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84"/>
      <c r="D573" s="286"/>
      <c r="E573" s="189">
        <v>53623.29</v>
      </c>
      <c r="F573" s="190">
        <v>998.8</v>
      </c>
      <c r="G573" s="189">
        <v>109563.99</v>
      </c>
      <c r="H573" s="191">
        <v>44921</v>
      </c>
      <c r="I573" s="41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0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83">
        <v>31</v>
      </c>
      <c r="D574" s="285">
        <v>54941.9</v>
      </c>
      <c r="E574" s="86">
        <v>55326.49</v>
      </c>
      <c r="F574" s="87" t="s">
        <v>97</v>
      </c>
      <c r="G574" s="86">
        <v>110268.39</v>
      </c>
      <c r="H574" s="88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0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84"/>
      <c r="D575" s="286"/>
      <c r="E575" s="189">
        <v>55326.49</v>
      </c>
      <c r="F575" s="190">
        <v>1014.47</v>
      </c>
      <c r="G575" s="189">
        <v>111282.86</v>
      </c>
      <c r="H575" s="191">
        <v>44952</v>
      </c>
      <c r="I575" s="41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0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83">
        <v>32</v>
      </c>
      <c r="D576" s="285">
        <v>54941.9</v>
      </c>
      <c r="E576" s="86">
        <v>56974.75</v>
      </c>
      <c r="F576" s="87" t="s">
        <v>97</v>
      </c>
      <c r="G576" s="86">
        <v>111916.65</v>
      </c>
      <c r="H576" s="88">
        <v>44973</v>
      </c>
      <c r="J576" s="30" t="str">
        <f t="shared" si="32"/>
        <v>-</v>
      </c>
      <c r="L576" s="11" t="str">
        <f>IF(I576&lt;&gt;"",IF(SUMIF(Planes!BA:BA,'Control de pagos'!A576,Planes!BC:BC)=0,"",SUMIF(Planes!BA:BA,'Control de pagos'!A576,Planes!BC:BC)),"")</f>
        <v/>
      </c>
      <c r="N576" s="60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84"/>
      <c r="D577" s="286"/>
      <c r="E577" s="189">
        <v>56974.75</v>
      </c>
      <c r="F577" s="189">
        <v>1029.6300000000001</v>
      </c>
      <c r="G577" s="189">
        <v>112946.28</v>
      </c>
      <c r="H577" s="191">
        <v>44983</v>
      </c>
      <c r="I577" s="41">
        <v>45001</v>
      </c>
      <c r="J577" s="30">
        <f t="shared" si="32"/>
        <v>44986</v>
      </c>
      <c r="L577" s="11" t="str">
        <f>IF(I577&lt;&gt;"",IF(SUMIF(Planes!BA:BA,'Control de pagos'!A577,Planes!BC:BC)=0,"",SUMIF(Planes!BA:BA,'Control de pagos'!A577,Planes!BC:BC)),"")</f>
        <v/>
      </c>
      <c r="N577" s="60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83">
        <v>33</v>
      </c>
      <c r="D578" s="285">
        <v>54941.9</v>
      </c>
      <c r="E578" s="189">
        <v>58568.07</v>
      </c>
      <c r="F578" s="190" t="s">
        <v>97</v>
      </c>
      <c r="G578" s="189">
        <v>113509.97</v>
      </c>
      <c r="H578" s="191">
        <v>45001</v>
      </c>
      <c r="I578" s="41">
        <v>45001</v>
      </c>
      <c r="J578" s="30">
        <f t="shared" si="32"/>
        <v>44986</v>
      </c>
      <c r="L578" s="11" t="str">
        <f>IF(I578&lt;&gt;"",IF(SUMIF(Planes!BA:BA,'Control de pagos'!A578,Planes!BC:BC)=0,"",SUMIF(Planes!BA:BA,'Control de pagos'!A578,Planes!BC:BC)),"")</f>
        <v/>
      </c>
      <c r="N578" s="60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84"/>
      <c r="D579" s="286"/>
      <c r="E579" s="86">
        <v>58568.07</v>
      </c>
      <c r="F579" s="86">
        <v>1044.29</v>
      </c>
      <c r="G579" s="86">
        <v>114554.26</v>
      </c>
      <c r="H579" s="88">
        <v>45011</v>
      </c>
      <c r="J579" s="30" t="str">
        <f t="shared" si="32"/>
        <v>-</v>
      </c>
      <c r="L579" s="11" t="str">
        <f>IF(I579&lt;&gt;"",IF(SUMIF(Planes!BA:BA,'Control de pagos'!A579,Planes!BC:BC)=0,"",SUMIF(Planes!BA:BA,'Control de pagos'!A579,Planes!BC:BC)),"")</f>
        <v/>
      </c>
      <c r="N579" s="60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83">
        <v>34</v>
      </c>
      <c r="D580" s="285">
        <v>54941.9</v>
      </c>
      <c r="E580" s="86">
        <v>60271.26</v>
      </c>
      <c r="F580" s="87" t="s">
        <v>97</v>
      </c>
      <c r="G580" s="86">
        <v>115213.16</v>
      </c>
      <c r="H580" s="88">
        <v>45032</v>
      </c>
      <c r="J580" s="30" t="str">
        <f t="shared" si="32"/>
        <v>-</v>
      </c>
      <c r="L580" s="11" t="str">
        <f>IF(I580&lt;&gt;"",IF(SUMIF(Planes!BA:BA,'Control de pagos'!A580,Planes!BC:BC)=0,"",SUMIF(Planes!BA:BA,'Control de pagos'!A580,Planes!BC:BC)),"")</f>
        <v/>
      </c>
      <c r="N580" s="60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84"/>
      <c r="D581" s="286"/>
      <c r="E581" s="189">
        <v>60271.26</v>
      </c>
      <c r="F581" s="189">
        <v>1059.96</v>
      </c>
      <c r="G581" s="189">
        <v>116273.12</v>
      </c>
      <c r="H581" s="191">
        <v>45042</v>
      </c>
      <c r="I581" s="41">
        <v>45104</v>
      </c>
      <c r="J581" s="30">
        <f t="shared" si="32"/>
        <v>45078</v>
      </c>
      <c r="L581" s="11" t="str">
        <f>IF(I581&lt;&gt;"",IF(SUMIF(Planes!BA:BA,'Control de pagos'!A581,Planes!BC:BC)=0,"",SUMIF(Planes!BA:BA,'Control de pagos'!A581,Planes!BC:BC)),"")</f>
        <v/>
      </c>
      <c r="N581" s="60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83">
        <v>35</v>
      </c>
      <c r="D582" s="285">
        <v>54941.9</v>
      </c>
      <c r="E582" s="86">
        <v>61864.58</v>
      </c>
      <c r="F582" s="87" t="s">
        <v>97</v>
      </c>
      <c r="G582" s="86">
        <v>116806.48</v>
      </c>
      <c r="H582" s="88">
        <v>45062</v>
      </c>
      <c r="J582" s="30" t="str">
        <f t="shared" si="32"/>
        <v>-</v>
      </c>
      <c r="L582" s="11" t="str">
        <f>IF(I582&lt;&gt;"",IF(SUMIF(Planes!BA:BA,'Control de pagos'!A582,Planes!BC:BC)=0,"",SUMIF(Planes!BA:BA,'Control de pagos'!A582,Planes!BC:BC)),"")</f>
        <v/>
      </c>
      <c r="N582" s="60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84"/>
      <c r="D583" s="286"/>
      <c r="E583" s="189">
        <v>61864.58</v>
      </c>
      <c r="F583" s="189">
        <v>1074.6199999999999</v>
      </c>
      <c r="G583" s="189">
        <v>117881.1</v>
      </c>
      <c r="H583" s="191">
        <v>45072</v>
      </c>
      <c r="I583" s="41">
        <v>45104</v>
      </c>
      <c r="J583" s="30">
        <f t="shared" si="32"/>
        <v>45078</v>
      </c>
      <c r="L583" s="11" t="str">
        <f>IF(I583&lt;&gt;"",IF(SUMIF(Planes!BA:BA,'Control de pagos'!A583,Planes!BC:BC)=0,"",SUMIF(Planes!BA:BA,'Control de pagos'!A583,Planes!BC:BC)),"")</f>
        <v/>
      </c>
      <c r="N583" s="60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83">
        <v>36</v>
      </c>
      <c r="D584" s="285">
        <v>54941.9</v>
      </c>
      <c r="E584" s="189">
        <v>63567.78</v>
      </c>
      <c r="F584" s="190" t="s">
        <v>97</v>
      </c>
      <c r="G584" s="189">
        <v>118509.68</v>
      </c>
      <c r="H584" s="191">
        <v>45093</v>
      </c>
      <c r="I584" s="41">
        <v>45093</v>
      </c>
      <c r="J584" s="30">
        <f t="shared" si="32"/>
        <v>45078</v>
      </c>
      <c r="L584" s="11" t="str">
        <f>IF(I584&lt;&gt;"",IF(SUMIF(Planes!BA:BA,'Control de pagos'!A584,Planes!BC:BC)=0,"",SUMIF(Planes!BA:BA,'Control de pagos'!A584,Planes!BC:BC)),"")</f>
        <v/>
      </c>
      <c r="N584" s="60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84"/>
      <c r="D585" s="286"/>
      <c r="E585" s="86">
        <v>63567.78</v>
      </c>
      <c r="F585" s="86">
        <v>1090.29</v>
      </c>
      <c r="G585" s="86">
        <v>119599.97</v>
      </c>
      <c r="H585" s="88">
        <v>45103</v>
      </c>
      <c r="J585" s="30" t="str">
        <f t="shared" si="32"/>
        <v>-</v>
      </c>
      <c r="L585" s="11" t="str">
        <f>IF(I585&lt;&gt;"",IF(SUMIF(Planes!BA:BA,'Control de pagos'!A585,Planes!BC:BC)=0,"",SUMIF(Planes!BA:BA,'Control de pagos'!A585,Planes!BC:BC)),"")</f>
        <v/>
      </c>
      <c r="N585" s="60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83">
        <v>37</v>
      </c>
      <c r="D586" s="285">
        <v>54941.9</v>
      </c>
      <c r="E586" s="86">
        <v>65161.09</v>
      </c>
      <c r="F586" s="87" t="s">
        <v>97</v>
      </c>
      <c r="G586" s="86">
        <v>120102.99</v>
      </c>
      <c r="H586" s="88">
        <v>45123</v>
      </c>
      <c r="J586" s="30" t="str">
        <f t="shared" si="32"/>
        <v>-</v>
      </c>
      <c r="L586" s="11" t="str">
        <f>IF(I586&lt;&gt;"",IF(SUMIF(Planes!BA:BA,'Control de pagos'!A586,Planes!BC:BC)=0,"",SUMIF(Planes!BA:BA,'Control de pagos'!A586,Planes!BC:BC)),"")</f>
        <v/>
      </c>
      <c r="N586" s="60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84"/>
      <c r="D587" s="286"/>
      <c r="E587" s="189">
        <v>65161.09</v>
      </c>
      <c r="F587" s="189">
        <v>1104.95</v>
      </c>
      <c r="G587" s="189">
        <v>121207.94</v>
      </c>
      <c r="H587" s="191">
        <v>45133</v>
      </c>
      <c r="I587" s="41">
        <v>45133</v>
      </c>
      <c r="J587" s="30">
        <f t="shared" si="32"/>
        <v>45108</v>
      </c>
      <c r="L587" s="11" t="str">
        <f>IF(I587&lt;&gt;"",IF(SUMIF(Planes!BA:BA,'Control de pagos'!A587,Planes!BC:BC)=0,"",SUMIF(Planes!BA:BA,'Control de pagos'!A587,Planes!BC:BC)),"")</f>
        <v/>
      </c>
      <c r="N587" s="60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83">
        <v>38</v>
      </c>
      <c r="D588" s="285">
        <v>54941.9</v>
      </c>
      <c r="E588" s="86">
        <v>66864.289999999994</v>
      </c>
      <c r="F588" s="87" t="s">
        <v>97</v>
      </c>
      <c r="G588" s="86">
        <v>121806.19</v>
      </c>
      <c r="H588" s="88">
        <v>45154</v>
      </c>
      <c r="J588" s="30" t="str">
        <f t="shared" si="32"/>
        <v>-</v>
      </c>
      <c r="L588" s="11" t="str">
        <f>IF(I588&lt;&gt;"",IF(SUMIF(Planes!BA:BA,'Control de pagos'!A588,Planes!BC:BC)=0,"",SUMIF(Planes!BA:BA,'Control de pagos'!A588,Planes!BC:BC)),"")</f>
        <v/>
      </c>
      <c r="N588" s="60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84"/>
      <c r="D589" s="286"/>
      <c r="E589" s="189">
        <v>66864.289999999994</v>
      </c>
      <c r="F589" s="189">
        <v>1120.6199999999999</v>
      </c>
      <c r="G589" s="189">
        <v>122926.81</v>
      </c>
      <c r="H589" s="191">
        <v>45164</v>
      </c>
      <c r="I589" s="41">
        <v>45164</v>
      </c>
      <c r="J589" s="30">
        <f t="shared" si="32"/>
        <v>45139</v>
      </c>
      <c r="L589" s="11" t="str">
        <f>IF(I589&lt;&gt;"",IF(SUMIF(Planes!BA:BA,'Control de pagos'!A589,Planes!BC:BC)=0,"",SUMIF(Planes!BA:BA,'Control de pagos'!A589,Planes!BC:BC)),"")</f>
        <v/>
      </c>
      <c r="N589" s="60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40">
        <v>39</v>
      </c>
      <c r="D590" s="281">
        <v>54941.9</v>
      </c>
      <c r="E590" s="86">
        <v>68512.55</v>
      </c>
      <c r="F590" s="87" t="s">
        <v>97</v>
      </c>
      <c r="G590" s="86">
        <v>123454.45</v>
      </c>
      <c r="H590" s="88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0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42"/>
      <c r="D591" s="282"/>
      <c r="E591" s="86">
        <v>68512.55</v>
      </c>
      <c r="F591" s="86">
        <v>1135.78</v>
      </c>
      <c r="G591" s="86">
        <v>124590.23</v>
      </c>
      <c r="H591" s="88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0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40">
        <v>40</v>
      </c>
      <c r="D592" s="281">
        <v>54941.9</v>
      </c>
      <c r="E592" s="86">
        <v>70105.86</v>
      </c>
      <c r="F592" s="87" t="s">
        <v>97</v>
      </c>
      <c r="G592" s="86">
        <v>125047.76</v>
      </c>
      <c r="H592" s="88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0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42"/>
      <c r="D593" s="282"/>
      <c r="E593" s="86">
        <v>70105.86</v>
      </c>
      <c r="F593" s="86">
        <v>1150.44</v>
      </c>
      <c r="G593" s="86">
        <v>126198.2</v>
      </c>
      <c r="H593" s="88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0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40">
        <v>41</v>
      </c>
      <c r="D594" s="281">
        <v>54941.9</v>
      </c>
      <c r="E594" s="86">
        <v>71809.06</v>
      </c>
      <c r="F594" s="87" t="s">
        <v>97</v>
      </c>
      <c r="G594" s="86">
        <v>126750.96</v>
      </c>
      <c r="H594" s="88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0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42"/>
      <c r="D595" s="282"/>
      <c r="E595" s="86">
        <v>71809.06</v>
      </c>
      <c r="F595" s="86">
        <v>1166.1099999999999</v>
      </c>
      <c r="G595" s="86">
        <v>127917.07</v>
      </c>
      <c r="H595" s="88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0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40">
        <v>42</v>
      </c>
      <c r="D596" s="281">
        <v>54941.9</v>
      </c>
      <c r="E596" s="86">
        <v>73402.38</v>
      </c>
      <c r="F596" s="87" t="s">
        <v>97</v>
      </c>
      <c r="G596" s="86">
        <v>128344.28</v>
      </c>
      <c r="H596" s="88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0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42"/>
      <c r="D597" s="282"/>
      <c r="E597" s="86">
        <v>73402.38</v>
      </c>
      <c r="F597" s="86">
        <v>1180.77</v>
      </c>
      <c r="G597" s="86">
        <v>129525.05</v>
      </c>
      <c r="H597" s="88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0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40">
        <v>43</v>
      </c>
      <c r="D598" s="281">
        <v>54941.9</v>
      </c>
      <c r="E598" s="86">
        <v>75105.58</v>
      </c>
      <c r="F598" s="87" t="s">
        <v>97</v>
      </c>
      <c r="G598" s="86">
        <v>130047.48</v>
      </c>
      <c r="H598" s="88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0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42"/>
      <c r="D599" s="282"/>
      <c r="E599" s="86">
        <v>75105.58</v>
      </c>
      <c r="F599" s="86">
        <v>1196.44</v>
      </c>
      <c r="G599" s="86">
        <v>131243.92000000001</v>
      </c>
      <c r="H599" s="88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0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40">
        <v>44</v>
      </c>
      <c r="D600" s="281">
        <v>54941.9</v>
      </c>
      <c r="E600" s="86">
        <v>76753.83</v>
      </c>
      <c r="F600" s="87" t="s">
        <v>97</v>
      </c>
      <c r="G600" s="86">
        <v>131695.73000000001</v>
      </c>
      <c r="H600" s="88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0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42"/>
      <c r="D601" s="282"/>
      <c r="E601" s="86">
        <v>76753.83</v>
      </c>
      <c r="F601" s="86">
        <v>1211.5999999999999</v>
      </c>
      <c r="G601" s="86">
        <v>132907.32999999999</v>
      </c>
      <c r="H601" s="88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0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40">
        <v>45</v>
      </c>
      <c r="D602" s="281">
        <v>54941.9</v>
      </c>
      <c r="E602" s="86">
        <v>78347.149999999994</v>
      </c>
      <c r="F602" s="87" t="s">
        <v>97</v>
      </c>
      <c r="G602" s="86">
        <v>133289.04999999999</v>
      </c>
      <c r="H602" s="88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0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42"/>
      <c r="D603" s="282"/>
      <c r="E603" s="86">
        <v>78347.149999999994</v>
      </c>
      <c r="F603" s="86">
        <v>1226.26</v>
      </c>
      <c r="G603" s="86">
        <v>134515.31</v>
      </c>
      <c r="H603" s="88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0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40">
        <v>46</v>
      </c>
      <c r="D604" s="281">
        <v>54941.9</v>
      </c>
      <c r="E604" s="86">
        <v>80050.350000000006</v>
      </c>
      <c r="F604" s="87" t="s">
        <v>97</v>
      </c>
      <c r="G604" s="86">
        <v>134992.25</v>
      </c>
      <c r="H604" s="88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0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42"/>
      <c r="D605" s="282"/>
      <c r="E605" s="86">
        <v>80050.350000000006</v>
      </c>
      <c r="F605" s="86">
        <v>1241.93</v>
      </c>
      <c r="G605" s="86">
        <v>136234.18</v>
      </c>
      <c r="H605" s="88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0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40">
        <v>47</v>
      </c>
      <c r="D606" s="281">
        <v>54941.9</v>
      </c>
      <c r="E606" s="86">
        <v>81643.66</v>
      </c>
      <c r="F606" s="87" t="s">
        <v>97</v>
      </c>
      <c r="G606" s="86">
        <v>136585.56</v>
      </c>
      <c r="H606" s="88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0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42"/>
      <c r="D607" s="282"/>
      <c r="E607" s="86">
        <v>81643.66</v>
      </c>
      <c r="F607" s="86">
        <v>1256.5899999999999</v>
      </c>
      <c r="G607" s="86">
        <v>137842.15</v>
      </c>
      <c r="H607" s="88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0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40">
        <v>48</v>
      </c>
      <c r="D608" s="281">
        <v>54941.9</v>
      </c>
      <c r="E608" s="86">
        <v>83346.86</v>
      </c>
      <c r="F608" s="87" t="s">
        <v>97</v>
      </c>
      <c r="G608" s="86">
        <v>138288.76</v>
      </c>
      <c r="H608" s="88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0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42"/>
      <c r="D609" s="282"/>
      <c r="E609" s="86">
        <v>83346.86</v>
      </c>
      <c r="F609" s="86">
        <v>1272.26</v>
      </c>
      <c r="G609" s="86">
        <v>139561.01999999999</v>
      </c>
      <c r="H609" s="88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0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40">
        <v>49</v>
      </c>
      <c r="D610" s="281">
        <v>54941.9</v>
      </c>
      <c r="E610" s="86">
        <v>84940.18</v>
      </c>
      <c r="F610" s="87" t="s">
        <v>97</v>
      </c>
      <c r="G610" s="86">
        <v>139882.07999999999</v>
      </c>
      <c r="H610" s="88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0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42"/>
      <c r="D611" s="282"/>
      <c r="E611" s="86">
        <v>84940.18</v>
      </c>
      <c r="F611" s="86">
        <v>1286.92</v>
      </c>
      <c r="G611" s="86">
        <v>141169</v>
      </c>
      <c r="H611" s="88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0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40">
        <v>50</v>
      </c>
      <c r="D612" s="281">
        <v>54941.9</v>
      </c>
      <c r="E612" s="86">
        <v>86643.38</v>
      </c>
      <c r="F612" s="87" t="s">
        <v>97</v>
      </c>
      <c r="G612" s="86">
        <v>141585.28</v>
      </c>
      <c r="H612" s="88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0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42"/>
      <c r="D613" s="282"/>
      <c r="E613" s="86">
        <v>86643.38</v>
      </c>
      <c r="F613" s="86">
        <v>1302.58</v>
      </c>
      <c r="G613" s="86">
        <v>142887.85999999999</v>
      </c>
      <c r="H613" s="88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0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40">
        <v>51</v>
      </c>
      <c r="D614" s="281">
        <v>54941.9</v>
      </c>
      <c r="E614" s="86">
        <v>88291.63</v>
      </c>
      <c r="F614" s="87" t="s">
        <v>97</v>
      </c>
      <c r="G614" s="86">
        <v>143233.53</v>
      </c>
      <c r="H614" s="88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0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42"/>
      <c r="D615" s="282"/>
      <c r="E615" s="86">
        <v>88291.63</v>
      </c>
      <c r="F615" s="86">
        <v>1317.75</v>
      </c>
      <c r="G615" s="86">
        <v>144551.28</v>
      </c>
      <c r="H615" s="88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0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40">
        <v>52</v>
      </c>
      <c r="D616" s="281">
        <v>54941.9</v>
      </c>
      <c r="E616" s="86">
        <v>89884.95</v>
      </c>
      <c r="F616" s="87" t="s">
        <v>97</v>
      </c>
      <c r="G616" s="86">
        <v>144826.85</v>
      </c>
      <c r="H616" s="88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0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42"/>
      <c r="D617" s="282"/>
      <c r="E617" s="86">
        <v>89884.95</v>
      </c>
      <c r="F617" s="86">
        <v>1332.41</v>
      </c>
      <c r="G617" s="86">
        <v>146159.26</v>
      </c>
      <c r="H617" s="88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0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40">
        <v>53</v>
      </c>
      <c r="D618" s="281">
        <v>54941.9</v>
      </c>
      <c r="E618" s="86">
        <v>91588.15</v>
      </c>
      <c r="F618" s="87" t="s">
        <v>97</v>
      </c>
      <c r="G618" s="86">
        <v>146530.04999999999</v>
      </c>
      <c r="H618" s="88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0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42"/>
      <c r="D619" s="282"/>
      <c r="E619" s="86">
        <v>91588.15</v>
      </c>
      <c r="F619" s="86">
        <v>1348.08</v>
      </c>
      <c r="G619" s="86">
        <v>147878.13</v>
      </c>
      <c r="H619" s="88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0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40">
        <v>54</v>
      </c>
      <c r="D620" s="281">
        <v>54941.9</v>
      </c>
      <c r="E620" s="86">
        <v>93181.46</v>
      </c>
      <c r="F620" s="87" t="s">
        <v>97</v>
      </c>
      <c r="G620" s="86">
        <v>148123.35999999999</v>
      </c>
      <c r="H620" s="88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0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42"/>
      <c r="D621" s="282"/>
      <c r="E621" s="86">
        <v>93181.46</v>
      </c>
      <c r="F621" s="86">
        <v>1362.73</v>
      </c>
      <c r="G621" s="86">
        <v>149486.09</v>
      </c>
      <c r="H621" s="88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0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40">
        <v>55</v>
      </c>
      <c r="D622" s="281">
        <v>54941.9</v>
      </c>
      <c r="E622" s="86">
        <v>94884.66</v>
      </c>
      <c r="F622" s="87" t="s">
        <v>97</v>
      </c>
      <c r="G622" s="86">
        <v>149826.56</v>
      </c>
      <c r="H622" s="88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0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42"/>
      <c r="D623" s="282"/>
      <c r="E623" s="86">
        <v>94884.66</v>
      </c>
      <c r="F623" s="86">
        <v>1378.4</v>
      </c>
      <c r="G623" s="86">
        <v>151204.96</v>
      </c>
      <c r="H623" s="88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0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40">
        <v>56</v>
      </c>
      <c r="D624" s="281">
        <v>54941.9</v>
      </c>
      <c r="E624" s="86">
        <v>96532.92</v>
      </c>
      <c r="F624" s="87" t="s">
        <v>97</v>
      </c>
      <c r="G624" s="86">
        <v>151474.82</v>
      </c>
      <c r="H624" s="88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0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42"/>
      <c r="D625" s="282"/>
      <c r="E625" s="86">
        <v>96532.92</v>
      </c>
      <c r="F625" s="86">
        <v>1393.57</v>
      </c>
      <c r="G625" s="86">
        <v>152868.39000000001</v>
      </c>
      <c r="H625" s="88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0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40">
        <v>57</v>
      </c>
      <c r="D626" s="281">
        <v>54941.9</v>
      </c>
      <c r="E626" s="86">
        <v>98126.23</v>
      </c>
      <c r="F626" s="87" t="s">
        <v>97</v>
      </c>
      <c r="G626" s="86">
        <v>153068.13</v>
      </c>
      <c r="H626" s="88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0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42"/>
      <c r="D627" s="282"/>
      <c r="E627" s="86">
        <v>98126.23</v>
      </c>
      <c r="F627" s="86">
        <v>1408.23</v>
      </c>
      <c r="G627" s="86">
        <v>154476.35999999999</v>
      </c>
      <c r="H627" s="88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0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40">
        <v>58</v>
      </c>
      <c r="D628" s="281">
        <v>54941.9</v>
      </c>
      <c r="E628" s="86">
        <v>99829.43</v>
      </c>
      <c r="F628" s="87" t="s">
        <v>97</v>
      </c>
      <c r="G628" s="86">
        <v>154771.32999999999</v>
      </c>
      <c r="H628" s="88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0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42"/>
      <c r="D629" s="282"/>
      <c r="E629" s="86">
        <v>99829.43</v>
      </c>
      <c r="F629" s="86">
        <v>1423.9</v>
      </c>
      <c r="G629" s="86">
        <v>156195.23000000001</v>
      </c>
      <c r="H629" s="88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0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40">
        <v>59</v>
      </c>
      <c r="D630" s="281">
        <v>54941.9</v>
      </c>
      <c r="E630" s="86">
        <v>101422.75</v>
      </c>
      <c r="F630" s="87" t="s">
        <v>97</v>
      </c>
      <c r="G630" s="86">
        <v>156364.65</v>
      </c>
      <c r="H630" s="88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0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42"/>
      <c r="D631" s="282"/>
      <c r="E631" s="86">
        <v>101422.75</v>
      </c>
      <c r="F631" s="86">
        <v>1438.55</v>
      </c>
      <c r="G631" s="86">
        <v>157803.20000000001</v>
      </c>
      <c r="H631" s="88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0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40">
        <v>60</v>
      </c>
      <c r="D632" s="281">
        <v>54941.9</v>
      </c>
      <c r="E632" s="86">
        <v>103125.95</v>
      </c>
      <c r="F632" s="87" t="s">
        <v>97</v>
      </c>
      <c r="G632" s="86">
        <v>158067.85</v>
      </c>
      <c r="H632" s="88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0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42"/>
      <c r="D633" s="282"/>
      <c r="E633" s="86">
        <v>103125.95</v>
      </c>
      <c r="F633" s="86">
        <v>1454.22</v>
      </c>
      <c r="G633" s="86">
        <v>159522.07</v>
      </c>
      <c r="H633" s="88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0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40">
        <v>61</v>
      </c>
      <c r="D634" s="281">
        <v>54941.9</v>
      </c>
      <c r="E634" s="86">
        <v>104719.26</v>
      </c>
      <c r="F634" s="87" t="s">
        <v>97</v>
      </c>
      <c r="G634" s="86">
        <v>159661.16</v>
      </c>
      <c r="H634" s="88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0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42"/>
      <c r="D635" s="282"/>
      <c r="E635" s="86">
        <v>104719.26</v>
      </c>
      <c r="F635" s="86">
        <v>1468.88</v>
      </c>
      <c r="G635" s="86">
        <v>161130.04</v>
      </c>
      <c r="H635" s="88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0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40">
        <v>62</v>
      </c>
      <c r="D636" s="281">
        <v>54941.9</v>
      </c>
      <c r="E636" s="86">
        <v>106422.46</v>
      </c>
      <c r="F636" s="87" t="s">
        <v>97</v>
      </c>
      <c r="G636" s="86">
        <v>161364.35999999999</v>
      </c>
      <c r="H636" s="88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0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42"/>
      <c r="D637" s="282"/>
      <c r="E637" s="86">
        <v>106422.46</v>
      </c>
      <c r="F637" s="86">
        <v>1484.55</v>
      </c>
      <c r="G637" s="86">
        <v>162848.91</v>
      </c>
      <c r="H637" s="88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0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40">
        <v>63</v>
      </c>
      <c r="D638" s="281">
        <v>54941.9</v>
      </c>
      <c r="E638" s="86">
        <v>108070.72</v>
      </c>
      <c r="F638" s="87" t="s">
        <v>97</v>
      </c>
      <c r="G638" s="86">
        <v>163012.62</v>
      </c>
      <c r="H638" s="88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0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42"/>
      <c r="D639" s="282"/>
      <c r="E639" s="86">
        <v>108070.72</v>
      </c>
      <c r="F639" s="86">
        <v>1499.72</v>
      </c>
      <c r="G639" s="86">
        <v>164512.34</v>
      </c>
      <c r="H639" s="88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0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40">
        <v>64</v>
      </c>
      <c r="D640" s="281">
        <v>54941.9</v>
      </c>
      <c r="E640" s="86">
        <v>109664.03</v>
      </c>
      <c r="F640" s="87" t="s">
        <v>97</v>
      </c>
      <c r="G640" s="86">
        <v>164605.93</v>
      </c>
      <c r="H640" s="88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0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42"/>
      <c r="D641" s="282"/>
      <c r="E641" s="86">
        <v>109664.03</v>
      </c>
      <c r="F641" s="86">
        <v>1514.37</v>
      </c>
      <c r="G641" s="86">
        <v>166120.29999999999</v>
      </c>
      <c r="H641" s="88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0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40">
        <v>65</v>
      </c>
      <c r="D642" s="281">
        <v>54941.9</v>
      </c>
      <c r="E642" s="86">
        <v>111367.23</v>
      </c>
      <c r="F642" s="87" t="s">
        <v>97</v>
      </c>
      <c r="G642" s="86">
        <v>166309.13</v>
      </c>
      <c r="H642" s="88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0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42"/>
      <c r="D643" s="282"/>
      <c r="E643" s="86">
        <v>111367.23</v>
      </c>
      <c r="F643" s="86">
        <v>1530.04</v>
      </c>
      <c r="G643" s="86">
        <v>167839.17</v>
      </c>
      <c r="H643" s="88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0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40">
        <v>66</v>
      </c>
      <c r="D644" s="281">
        <v>54941.9</v>
      </c>
      <c r="E644" s="86">
        <v>112960.55</v>
      </c>
      <c r="F644" s="87" t="s">
        <v>97</v>
      </c>
      <c r="G644" s="86">
        <v>167902.45</v>
      </c>
      <c r="H644" s="88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0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42"/>
      <c r="D645" s="282"/>
      <c r="E645" s="86">
        <v>112960.55</v>
      </c>
      <c r="F645" s="86">
        <v>1544.7</v>
      </c>
      <c r="G645" s="86">
        <v>169447.15</v>
      </c>
      <c r="H645" s="88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0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40">
        <v>67</v>
      </c>
      <c r="D646" s="281">
        <v>54941.9</v>
      </c>
      <c r="E646" s="86">
        <v>114663.75</v>
      </c>
      <c r="F646" s="87" t="s">
        <v>97</v>
      </c>
      <c r="G646" s="86">
        <v>169605.65</v>
      </c>
      <c r="H646" s="88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0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42"/>
      <c r="D647" s="282"/>
      <c r="E647" s="86">
        <v>114663.75</v>
      </c>
      <c r="F647" s="86">
        <v>1560.37</v>
      </c>
      <c r="G647" s="86">
        <v>171166.02</v>
      </c>
      <c r="H647" s="88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0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40">
        <v>68</v>
      </c>
      <c r="D648" s="281">
        <v>54941.9</v>
      </c>
      <c r="E648" s="86">
        <v>116312</v>
      </c>
      <c r="F648" s="87" t="s">
        <v>97</v>
      </c>
      <c r="G648" s="86">
        <v>171253.9</v>
      </c>
      <c r="H648" s="88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0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42"/>
      <c r="D649" s="282"/>
      <c r="E649" s="86">
        <v>116312</v>
      </c>
      <c r="F649" s="86">
        <v>1575.54</v>
      </c>
      <c r="G649" s="86">
        <v>172829.44</v>
      </c>
      <c r="H649" s="88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0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40">
        <v>69</v>
      </c>
      <c r="D650" s="281">
        <v>54941.9</v>
      </c>
      <c r="E650" s="86">
        <v>117905.32</v>
      </c>
      <c r="F650" s="87" t="s">
        <v>97</v>
      </c>
      <c r="G650" s="86">
        <v>172847.22</v>
      </c>
      <c r="H650" s="88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0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42"/>
      <c r="D651" s="282"/>
      <c r="E651" s="86">
        <v>117905.32</v>
      </c>
      <c r="F651" s="86">
        <v>1590.19</v>
      </c>
      <c r="G651" s="86">
        <v>174437.41</v>
      </c>
      <c r="H651" s="88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0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73">
        <v>70</v>
      </c>
      <c r="D652" s="275">
        <v>54941.9</v>
      </c>
      <c r="E652" s="102">
        <v>119608.52</v>
      </c>
      <c r="F652" s="103" t="s">
        <v>97</v>
      </c>
      <c r="G652" s="102">
        <v>174550.42</v>
      </c>
      <c r="H652" s="104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0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74"/>
      <c r="D653" s="276"/>
      <c r="E653" s="102">
        <v>119608.52</v>
      </c>
      <c r="F653" s="102">
        <v>1605.86</v>
      </c>
      <c r="G653" s="102">
        <v>176156.28</v>
      </c>
      <c r="H653" s="104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0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73">
        <v>71</v>
      </c>
      <c r="D654" s="275">
        <v>54941.9</v>
      </c>
      <c r="E654" s="102">
        <v>121201.83</v>
      </c>
      <c r="F654" s="103" t="s">
        <v>97</v>
      </c>
      <c r="G654" s="102">
        <v>176143.73</v>
      </c>
      <c r="H654" s="104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0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74"/>
      <c r="D655" s="276"/>
      <c r="E655" s="102">
        <v>121201.83</v>
      </c>
      <c r="F655" s="102">
        <v>1620.52</v>
      </c>
      <c r="G655" s="102">
        <v>177764.25</v>
      </c>
      <c r="H655" s="104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0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73">
        <v>72</v>
      </c>
      <c r="D656" s="275">
        <v>54941.9</v>
      </c>
      <c r="E656" s="102">
        <v>122905.03</v>
      </c>
      <c r="F656" s="103" t="s">
        <v>97</v>
      </c>
      <c r="G656" s="102">
        <v>177846.93</v>
      </c>
      <c r="H656" s="104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0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74"/>
      <c r="D657" s="276"/>
      <c r="E657" s="102">
        <v>122905.03</v>
      </c>
      <c r="F657" s="102">
        <v>1636.19</v>
      </c>
      <c r="G657" s="102">
        <v>179483.12</v>
      </c>
      <c r="H657" s="104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0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73">
        <v>73</v>
      </c>
      <c r="D658" s="275">
        <v>54941.9</v>
      </c>
      <c r="E658" s="102">
        <v>124498.35</v>
      </c>
      <c r="F658" s="103" t="s">
        <v>97</v>
      </c>
      <c r="G658" s="102">
        <v>179440.25</v>
      </c>
      <c r="H658" s="104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0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74"/>
      <c r="D659" s="276"/>
      <c r="E659" s="102">
        <v>124498.35</v>
      </c>
      <c r="F659" s="102">
        <v>1650.85</v>
      </c>
      <c r="G659" s="102">
        <v>181091.1</v>
      </c>
      <c r="H659" s="104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0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73">
        <v>74</v>
      </c>
      <c r="D660" s="275">
        <v>54941.9</v>
      </c>
      <c r="E660" s="102">
        <v>126201.54</v>
      </c>
      <c r="F660" s="103" t="s">
        <v>97</v>
      </c>
      <c r="G660" s="102">
        <v>181143.44</v>
      </c>
      <c r="H660" s="104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0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74"/>
      <c r="D661" s="276"/>
      <c r="E661" s="102">
        <v>126201.54</v>
      </c>
      <c r="F661" s="102">
        <v>1666.52</v>
      </c>
      <c r="G661" s="102">
        <v>182809.96</v>
      </c>
      <c r="H661" s="104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0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73">
        <v>75</v>
      </c>
      <c r="D662" s="275">
        <v>54941.9</v>
      </c>
      <c r="E662" s="102">
        <v>127849.8</v>
      </c>
      <c r="F662" s="103" t="s">
        <v>97</v>
      </c>
      <c r="G662" s="102">
        <v>182791.7</v>
      </c>
      <c r="H662" s="104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0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74"/>
      <c r="D663" s="276"/>
      <c r="E663" s="102">
        <v>127849.8</v>
      </c>
      <c r="F663" s="102">
        <v>1681.68</v>
      </c>
      <c r="G663" s="102">
        <v>184473.38</v>
      </c>
      <c r="H663" s="104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0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73">
        <v>76</v>
      </c>
      <c r="D664" s="275">
        <v>54941.9</v>
      </c>
      <c r="E664" s="102">
        <v>129443.12</v>
      </c>
      <c r="F664" s="103" t="s">
        <v>97</v>
      </c>
      <c r="G664" s="102">
        <v>184385.02</v>
      </c>
      <c r="H664" s="104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0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74"/>
      <c r="D665" s="276"/>
      <c r="E665" s="102">
        <v>129443.12</v>
      </c>
      <c r="F665" s="102">
        <v>1696.34</v>
      </c>
      <c r="G665" s="102">
        <v>186081.36</v>
      </c>
      <c r="H665" s="104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0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73">
        <v>77</v>
      </c>
      <c r="D666" s="275">
        <v>54941.9</v>
      </c>
      <c r="E666" s="102">
        <v>131146.32</v>
      </c>
      <c r="F666" s="103" t="s">
        <v>97</v>
      </c>
      <c r="G666" s="102">
        <v>186088.22</v>
      </c>
      <c r="H666" s="104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0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74"/>
      <c r="D667" s="276"/>
      <c r="E667" s="102">
        <v>131146.32</v>
      </c>
      <c r="F667" s="102">
        <v>1712.01</v>
      </c>
      <c r="G667" s="102">
        <v>187800.23</v>
      </c>
      <c r="H667" s="104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0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73">
        <v>78</v>
      </c>
      <c r="D668" s="275">
        <v>54941.9</v>
      </c>
      <c r="E668" s="102">
        <v>132739.63</v>
      </c>
      <c r="F668" s="103" t="s">
        <v>97</v>
      </c>
      <c r="G668" s="102">
        <v>187681.53</v>
      </c>
      <c r="H668" s="104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0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74"/>
      <c r="D669" s="276"/>
      <c r="E669" s="102">
        <v>132739.63</v>
      </c>
      <c r="F669" s="102">
        <v>1726.67</v>
      </c>
      <c r="G669" s="102">
        <v>189408.2</v>
      </c>
      <c r="H669" s="104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0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73">
        <v>79</v>
      </c>
      <c r="D670" s="275">
        <v>54941.9</v>
      </c>
      <c r="E670" s="102">
        <v>134442.82999999999</v>
      </c>
      <c r="F670" s="103" t="s">
        <v>97</v>
      </c>
      <c r="G670" s="102">
        <v>189384.73</v>
      </c>
      <c r="H670" s="104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0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74"/>
      <c r="D671" s="276"/>
      <c r="E671" s="102">
        <v>134442.82999999999</v>
      </c>
      <c r="F671" s="102">
        <v>1742.34</v>
      </c>
      <c r="G671" s="102">
        <v>191127.07</v>
      </c>
      <c r="H671" s="104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0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73">
        <v>80</v>
      </c>
      <c r="D672" s="275">
        <v>54941.9</v>
      </c>
      <c r="E672" s="102">
        <v>136091.09</v>
      </c>
      <c r="F672" s="103" t="s">
        <v>97</v>
      </c>
      <c r="G672" s="102">
        <v>191032.99</v>
      </c>
      <c r="H672" s="104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0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74"/>
      <c r="D673" s="276"/>
      <c r="E673" s="102">
        <v>136091.09</v>
      </c>
      <c r="F673" s="102">
        <v>1757.5</v>
      </c>
      <c r="G673" s="102">
        <v>192790.49</v>
      </c>
      <c r="H673" s="104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0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73">
        <v>81</v>
      </c>
      <c r="D674" s="275">
        <v>54941.9</v>
      </c>
      <c r="E674" s="102">
        <v>137684.4</v>
      </c>
      <c r="F674" s="103" t="s">
        <v>97</v>
      </c>
      <c r="G674" s="102">
        <v>192626.3</v>
      </c>
      <c r="H674" s="104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0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74"/>
      <c r="D675" s="276"/>
      <c r="E675" s="102">
        <v>137684.4</v>
      </c>
      <c r="F675" s="102">
        <v>1772.16</v>
      </c>
      <c r="G675" s="102">
        <v>194398.46</v>
      </c>
      <c r="H675" s="104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0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73">
        <v>82</v>
      </c>
      <c r="D676" s="275">
        <v>54941.9</v>
      </c>
      <c r="E676" s="102">
        <v>139387.6</v>
      </c>
      <c r="F676" s="103" t="s">
        <v>97</v>
      </c>
      <c r="G676" s="102">
        <v>194329.5</v>
      </c>
      <c r="H676" s="104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0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74"/>
      <c r="D677" s="276"/>
      <c r="E677" s="102">
        <v>139387.6</v>
      </c>
      <c r="F677" s="102">
        <v>1787.83</v>
      </c>
      <c r="G677" s="102">
        <v>196117.33</v>
      </c>
      <c r="H677" s="104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0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73">
        <v>83</v>
      </c>
      <c r="D678" s="275">
        <v>54941.9</v>
      </c>
      <c r="E678" s="102">
        <v>140980.92000000001</v>
      </c>
      <c r="F678" s="103" t="s">
        <v>97</v>
      </c>
      <c r="G678" s="102">
        <v>195922.82</v>
      </c>
      <c r="H678" s="104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0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74"/>
      <c r="D679" s="276"/>
      <c r="E679" s="102">
        <v>140980.92000000001</v>
      </c>
      <c r="F679" s="102">
        <v>1802.49</v>
      </c>
      <c r="G679" s="102">
        <v>197725.31</v>
      </c>
      <c r="H679" s="104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0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73">
        <v>84</v>
      </c>
      <c r="D680" s="275">
        <v>54941.9</v>
      </c>
      <c r="E680" s="102">
        <v>142684.10999999999</v>
      </c>
      <c r="F680" s="103" t="s">
        <v>97</v>
      </c>
      <c r="G680" s="102">
        <v>197626.01</v>
      </c>
      <c r="H680" s="104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0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74"/>
      <c r="D681" s="276"/>
      <c r="E681" s="102">
        <v>142684.10999999999</v>
      </c>
      <c r="F681" s="102">
        <v>1818.16</v>
      </c>
      <c r="G681" s="102">
        <v>199444.17</v>
      </c>
      <c r="H681" s="104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0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73">
        <v>85</v>
      </c>
      <c r="D682" s="275">
        <v>54941.9</v>
      </c>
      <c r="E682" s="102">
        <v>144277.43</v>
      </c>
      <c r="F682" s="103" t="s">
        <v>97</v>
      </c>
      <c r="G682" s="102">
        <v>199219.33</v>
      </c>
      <c r="H682" s="104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0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74"/>
      <c r="D683" s="276"/>
      <c r="E683" s="102">
        <v>144277.43</v>
      </c>
      <c r="F683" s="102">
        <v>1832.82</v>
      </c>
      <c r="G683" s="102">
        <v>201052.15</v>
      </c>
      <c r="H683" s="104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0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73">
        <v>86</v>
      </c>
      <c r="D684" s="275">
        <v>54941.9</v>
      </c>
      <c r="E684" s="102">
        <v>145980.63</v>
      </c>
      <c r="F684" s="103" t="s">
        <v>97</v>
      </c>
      <c r="G684" s="102">
        <v>200922.53</v>
      </c>
      <c r="H684" s="104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0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74"/>
      <c r="D685" s="276"/>
      <c r="E685" s="102">
        <v>145980.63</v>
      </c>
      <c r="F685" s="102">
        <v>1848.49</v>
      </c>
      <c r="G685" s="102">
        <v>202771.02</v>
      </c>
      <c r="H685" s="104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0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73">
        <v>87</v>
      </c>
      <c r="D686" s="275">
        <v>54941.9</v>
      </c>
      <c r="E686" s="102">
        <v>147628.89000000001</v>
      </c>
      <c r="F686" s="103" t="s">
        <v>97</v>
      </c>
      <c r="G686" s="102">
        <v>202570.79</v>
      </c>
      <c r="H686" s="104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0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74"/>
      <c r="D687" s="276"/>
      <c r="E687" s="102">
        <v>147628.89000000001</v>
      </c>
      <c r="F687" s="102">
        <v>1863.65</v>
      </c>
      <c r="G687" s="102">
        <v>204434.44</v>
      </c>
      <c r="H687" s="104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0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73">
        <v>88</v>
      </c>
      <c r="D688" s="275">
        <v>54941.9</v>
      </c>
      <c r="E688" s="102">
        <v>149222.20000000001</v>
      </c>
      <c r="F688" s="103" t="s">
        <v>97</v>
      </c>
      <c r="G688" s="102">
        <v>204164.1</v>
      </c>
      <c r="H688" s="104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0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74"/>
      <c r="D689" s="276"/>
      <c r="E689" s="102">
        <v>149222.20000000001</v>
      </c>
      <c r="F689" s="102">
        <v>1878.31</v>
      </c>
      <c r="G689" s="102">
        <v>206042.41</v>
      </c>
      <c r="H689" s="104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0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73">
        <v>89</v>
      </c>
      <c r="D690" s="275">
        <v>54941.9</v>
      </c>
      <c r="E690" s="102">
        <v>150925.4</v>
      </c>
      <c r="F690" s="103" t="s">
        <v>97</v>
      </c>
      <c r="G690" s="102">
        <v>205867.3</v>
      </c>
      <c r="H690" s="104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0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74"/>
      <c r="D691" s="276"/>
      <c r="E691" s="102">
        <v>150925.4</v>
      </c>
      <c r="F691" s="102">
        <v>1893.98</v>
      </c>
      <c r="G691" s="102">
        <v>207761.28</v>
      </c>
      <c r="H691" s="104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0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73">
        <v>90</v>
      </c>
      <c r="D692" s="275">
        <v>54941.9</v>
      </c>
      <c r="E692" s="102">
        <v>152518.71</v>
      </c>
      <c r="F692" s="103" t="s">
        <v>97</v>
      </c>
      <c r="G692" s="102">
        <v>207460.61</v>
      </c>
      <c r="H692" s="104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0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74"/>
      <c r="D693" s="276"/>
      <c r="E693" s="102">
        <v>152518.71</v>
      </c>
      <c r="F693" s="102">
        <v>1908.64</v>
      </c>
      <c r="G693" s="102">
        <v>209369.25</v>
      </c>
      <c r="H693" s="104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0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73">
        <v>91</v>
      </c>
      <c r="D694" s="275">
        <v>54941.9</v>
      </c>
      <c r="E694" s="102">
        <v>154221.91</v>
      </c>
      <c r="F694" s="103" t="s">
        <v>97</v>
      </c>
      <c r="G694" s="102">
        <v>209163.81</v>
      </c>
      <c r="H694" s="104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0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74"/>
      <c r="D695" s="276"/>
      <c r="E695" s="102">
        <v>154221.91</v>
      </c>
      <c r="F695" s="102">
        <v>1924.31</v>
      </c>
      <c r="G695" s="102">
        <v>211088.12</v>
      </c>
      <c r="H695" s="104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0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73">
        <v>92</v>
      </c>
      <c r="D696" s="275">
        <v>54941.9</v>
      </c>
      <c r="E696" s="102">
        <v>155870.17000000001</v>
      </c>
      <c r="F696" s="103" t="s">
        <v>97</v>
      </c>
      <c r="G696" s="102">
        <v>210812.07</v>
      </c>
      <c r="H696" s="104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0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74"/>
      <c r="D697" s="276"/>
      <c r="E697" s="102">
        <v>155870.17000000001</v>
      </c>
      <c r="F697" s="102">
        <v>1939.47</v>
      </c>
      <c r="G697" s="102">
        <v>212751.54</v>
      </c>
      <c r="H697" s="104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0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73">
        <v>93</v>
      </c>
      <c r="D698" s="275">
        <v>54941.9</v>
      </c>
      <c r="E698" s="102">
        <v>157463.49</v>
      </c>
      <c r="F698" s="103" t="s">
        <v>97</v>
      </c>
      <c r="G698" s="102">
        <v>212405.39</v>
      </c>
      <c r="H698" s="104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0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74"/>
      <c r="D699" s="276"/>
      <c r="E699" s="102">
        <v>157463.49</v>
      </c>
      <c r="F699" s="102">
        <v>1954.13</v>
      </c>
      <c r="G699" s="102">
        <v>214359.52</v>
      </c>
      <c r="H699" s="104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0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73">
        <v>94</v>
      </c>
      <c r="D700" s="275">
        <v>54941.9</v>
      </c>
      <c r="E700" s="102">
        <v>159166.68</v>
      </c>
      <c r="F700" s="103" t="s">
        <v>97</v>
      </c>
      <c r="G700" s="102">
        <v>214108.58</v>
      </c>
      <c r="H700" s="104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0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74"/>
      <c r="D701" s="276"/>
      <c r="E701" s="102">
        <v>159166.68</v>
      </c>
      <c r="F701" s="102">
        <v>1969.8</v>
      </c>
      <c r="G701" s="102">
        <v>216078.38</v>
      </c>
      <c r="H701" s="104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0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73">
        <v>95</v>
      </c>
      <c r="D702" s="275">
        <v>54941.9</v>
      </c>
      <c r="E702" s="102">
        <v>160760</v>
      </c>
      <c r="F702" s="103" t="s">
        <v>97</v>
      </c>
      <c r="G702" s="102">
        <v>215701.9</v>
      </c>
      <c r="H702" s="104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0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74"/>
      <c r="D703" s="276"/>
      <c r="E703" s="102">
        <v>160760</v>
      </c>
      <c r="F703" s="102">
        <v>1984.46</v>
      </c>
      <c r="G703" s="102">
        <v>217686.36</v>
      </c>
      <c r="H703" s="104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0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73">
        <v>96</v>
      </c>
      <c r="D704" s="275">
        <v>54941.9</v>
      </c>
      <c r="E704" s="102">
        <v>162463.20000000001</v>
      </c>
      <c r="F704" s="103" t="s">
        <v>97</v>
      </c>
      <c r="G704" s="102">
        <v>217405.1</v>
      </c>
      <c r="H704" s="104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0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74"/>
      <c r="D705" s="276"/>
      <c r="E705" s="102">
        <v>162463.20000000001</v>
      </c>
      <c r="F705" s="102">
        <v>2000.13</v>
      </c>
      <c r="G705" s="102">
        <v>219405.23</v>
      </c>
      <c r="H705" s="104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0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73">
        <v>97</v>
      </c>
      <c r="D706" s="275">
        <v>54941.9</v>
      </c>
      <c r="E706" s="102">
        <v>164056.51</v>
      </c>
      <c r="F706" s="103" t="s">
        <v>97</v>
      </c>
      <c r="G706" s="102">
        <v>218998.41</v>
      </c>
      <c r="H706" s="104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0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74"/>
      <c r="D707" s="276"/>
      <c r="E707" s="102">
        <v>164056.51</v>
      </c>
      <c r="F707" s="102">
        <v>2014.79</v>
      </c>
      <c r="G707" s="102">
        <v>221013.2</v>
      </c>
      <c r="H707" s="104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0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73">
        <v>98</v>
      </c>
      <c r="D708" s="275">
        <v>54941.9</v>
      </c>
      <c r="E708" s="102">
        <v>165759.71</v>
      </c>
      <c r="F708" s="103" t="s">
        <v>97</v>
      </c>
      <c r="G708" s="102">
        <v>220701.61</v>
      </c>
      <c r="H708" s="104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0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74"/>
      <c r="D709" s="276"/>
      <c r="E709" s="102">
        <v>165759.71</v>
      </c>
      <c r="F709" s="102">
        <v>2030.45</v>
      </c>
      <c r="G709" s="102">
        <v>222732.06</v>
      </c>
      <c r="H709" s="104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0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73">
        <v>99</v>
      </c>
      <c r="D710" s="275">
        <v>54941.9</v>
      </c>
      <c r="E710" s="102">
        <v>167407.97</v>
      </c>
      <c r="F710" s="103" t="s">
        <v>97</v>
      </c>
      <c r="G710" s="102">
        <v>222349.87</v>
      </c>
      <c r="H710" s="104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0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74"/>
      <c r="D711" s="276"/>
      <c r="E711" s="102">
        <v>167407.97</v>
      </c>
      <c r="F711" s="102">
        <v>2045.62</v>
      </c>
      <c r="G711" s="102">
        <v>224395.49</v>
      </c>
      <c r="H711" s="104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0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73">
        <v>100</v>
      </c>
      <c r="D712" s="275">
        <v>54941.9</v>
      </c>
      <c r="E712" s="102">
        <v>169001.28</v>
      </c>
      <c r="F712" s="103" t="s">
        <v>97</v>
      </c>
      <c r="G712" s="102">
        <v>223943.18</v>
      </c>
      <c r="H712" s="104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0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74"/>
      <c r="D713" s="276"/>
      <c r="E713" s="102">
        <v>169001.28</v>
      </c>
      <c r="F713" s="102">
        <v>2060.2800000000002</v>
      </c>
      <c r="G713" s="102">
        <v>226003.46</v>
      </c>
      <c r="H713" s="104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0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73">
        <v>101</v>
      </c>
      <c r="D714" s="275">
        <v>54941.9</v>
      </c>
      <c r="E714" s="102">
        <v>170704.48</v>
      </c>
      <c r="F714" s="103" t="s">
        <v>97</v>
      </c>
      <c r="G714" s="102">
        <v>225646.38</v>
      </c>
      <c r="H714" s="104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0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74"/>
      <c r="D715" s="276"/>
      <c r="E715" s="102">
        <v>170704.48</v>
      </c>
      <c r="F715" s="102">
        <v>2075.9499999999998</v>
      </c>
      <c r="G715" s="102">
        <v>227722.33</v>
      </c>
      <c r="H715" s="104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0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73">
        <v>102</v>
      </c>
      <c r="D716" s="275">
        <v>54941.9</v>
      </c>
      <c r="E716" s="102">
        <v>172297.8</v>
      </c>
      <c r="F716" s="103" t="s">
        <v>97</v>
      </c>
      <c r="G716" s="102">
        <v>227239.7</v>
      </c>
      <c r="H716" s="104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0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74"/>
      <c r="D717" s="276"/>
      <c r="E717" s="102">
        <v>172297.8</v>
      </c>
      <c r="F717" s="102">
        <v>2090.61</v>
      </c>
      <c r="G717" s="102">
        <v>229330.31</v>
      </c>
      <c r="H717" s="104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0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73">
        <v>103</v>
      </c>
      <c r="D718" s="275">
        <v>54941.9</v>
      </c>
      <c r="E718" s="102">
        <v>174001</v>
      </c>
      <c r="F718" s="103" t="s">
        <v>97</v>
      </c>
      <c r="G718" s="102">
        <v>228942.9</v>
      </c>
      <c r="H718" s="104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0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74"/>
      <c r="D719" s="276"/>
      <c r="E719" s="102">
        <v>174001</v>
      </c>
      <c r="F719" s="102">
        <v>2106.27</v>
      </c>
      <c r="G719" s="102">
        <v>231049.17</v>
      </c>
      <c r="H719" s="104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0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73">
        <v>104</v>
      </c>
      <c r="D720" s="275">
        <v>54941.9</v>
      </c>
      <c r="E720" s="102">
        <v>175649.25</v>
      </c>
      <c r="F720" s="103" t="s">
        <v>97</v>
      </c>
      <c r="G720" s="102">
        <v>230591.15</v>
      </c>
      <c r="H720" s="104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0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74"/>
      <c r="D721" s="276"/>
      <c r="E721" s="102">
        <v>175649.25</v>
      </c>
      <c r="F721" s="102">
        <v>2121.44</v>
      </c>
      <c r="G721" s="102">
        <v>232712.59</v>
      </c>
      <c r="H721" s="104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0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73">
        <v>105</v>
      </c>
      <c r="D722" s="275">
        <v>54941.9</v>
      </c>
      <c r="E722" s="102">
        <v>177242.57</v>
      </c>
      <c r="F722" s="103" t="s">
        <v>97</v>
      </c>
      <c r="G722" s="102">
        <v>232184.47</v>
      </c>
      <c r="H722" s="104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0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74"/>
      <c r="D723" s="276"/>
      <c r="E723" s="102">
        <v>177242.57</v>
      </c>
      <c r="F723" s="102">
        <v>2136.1</v>
      </c>
      <c r="G723" s="102">
        <v>234320.57</v>
      </c>
      <c r="H723" s="104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0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73">
        <v>106</v>
      </c>
      <c r="D724" s="275">
        <v>54941.9</v>
      </c>
      <c r="E724" s="102">
        <v>178945.77</v>
      </c>
      <c r="F724" s="103" t="s">
        <v>97</v>
      </c>
      <c r="G724" s="102">
        <v>233887.67</v>
      </c>
      <c r="H724" s="104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0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74"/>
      <c r="D725" s="276"/>
      <c r="E725" s="102">
        <v>178945.77</v>
      </c>
      <c r="F725" s="102">
        <v>2151.77</v>
      </c>
      <c r="G725" s="102">
        <v>236039.44</v>
      </c>
      <c r="H725" s="104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0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73">
        <v>107</v>
      </c>
      <c r="D726" s="275">
        <v>54941.9</v>
      </c>
      <c r="E726" s="102">
        <v>180539.08</v>
      </c>
      <c r="F726" s="103" t="s">
        <v>97</v>
      </c>
      <c r="G726" s="102">
        <v>235480.98</v>
      </c>
      <c r="H726" s="104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0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74"/>
      <c r="D727" s="276"/>
      <c r="E727" s="102">
        <v>180539.08</v>
      </c>
      <c r="F727" s="102">
        <v>2166.4299999999998</v>
      </c>
      <c r="G727" s="102">
        <v>237647.41</v>
      </c>
      <c r="H727" s="104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0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73">
        <v>108</v>
      </c>
      <c r="D728" s="275">
        <v>54941.9</v>
      </c>
      <c r="E728" s="102">
        <v>182242.28</v>
      </c>
      <c r="F728" s="103" t="s">
        <v>97</v>
      </c>
      <c r="G728" s="102">
        <v>237184.18</v>
      </c>
      <c r="H728" s="104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0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74"/>
      <c r="D729" s="276"/>
      <c r="E729" s="102">
        <v>182242.28</v>
      </c>
      <c r="F729" s="102">
        <v>2182.09</v>
      </c>
      <c r="G729" s="102">
        <v>239366.27</v>
      </c>
      <c r="H729" s="104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0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73">
        <v>109</v>
      </c>
      <c r="D730" s="275">
        <v>54941.9</v>
      </c>
      <c r="E730" s="102">
        <v>183835.6</v>
      </c>
      <c r="F730" s="103" t="s">
        <v>97</v>
      </c>
      <c r="G730" s="102">
        <v>238777.5</v>
      </c>
      <c r="H730" s="104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0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74"/>
      <c r="D731" s="276"/>
      <c r="E731" s="102">
        <v>183835.6</v>
      </c>
      <c r="F731" s="102">
        <v>2196.75</v>
      </c>
      <c r="G731" s="102">
        <v>240974.25</v>
      </c>
      <c r="H731" s="104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0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73">
        <v>110</v>
      </c>
      <c r="D732" s="275">
        <v>54941.9</v>
      </c>
      <c r="E732" s="102">
        <v>185538.8</v>
      </c>
      <c r="F732" s="103" t="s">
        <v>97</v>
      </c>
      <c r="G732" s="102">
        <v>240480.7</v>
      </c>
      <c r="H732" s="104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0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74"/>
      <c r="D733" s="276"/>
      <c r="E733" s="102">
        <v>185538.8</v>
      </c>
      <c r="F733" s="102">
        <v>2212.42</v>
      </c>
      <c r="G733" s="102">
        <v>242693.12</v>
      </c>
      <c r="H733" s="104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0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73">
        <v>111</v>
      </c>
      <c r="D734" s="275">
        <v>54941.9</v>
      </c>
      <c r="E734" s="102">
        <v>187187.05</v>
      </c>
      <c r="F734" s="103" t="s">
        <v>97</v>
      </c>
      <c r="G734" s="102">
        <v>242128.95</v>
      </c>
      <c r="H734" s="104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0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74"/>
      <c r="D735" s="276"/>
      <c r="E735" s="102">
        <v>187187.05</v>
      </c>
      <c r="F735" s="102">
        <v>2227.59</v>
      </c>
      <c r="G735" s="102">
        <v>244356.54</v>
      </c>
      <c r="H735" s="104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0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73">
        <v>112</v>
      </c>
      <c r="D736" s="275">
        <v>54941.9</v>
      </c>
      <c r="E736" s="102">
        <v>188780.37</v>
      </c>
      <c r="F736" s="103" t="s">
        <v>97</v>
      </c>
      <c r="G736" s="102">
        <v>243722.27</v>
      </c>
      <c r="H736" s="104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0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74"/>
      <c r="D737" s="276"/>
      <c r="E737" s="102">
        <v>188780.37</v>
      </c>
      <c r="F737" s="102">
        <v>2242.2399999999998</v>
      </c>
      <c r="G737" s="102">
        <v>245964.51</v>
      </c>
      <c r="H737" s="104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0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73">
        <v>113</v>
      </c>
      <c r="D738" s="275">
        <v>54941.9</v>
      </c>
      <c r="E738" s="102">
        <v>190483.57</v>
      </c>
      <c r="F738" s="103" t="s">
        <v>97</v>
      </c>
      <c r="G738" s="102">
        <v>245425.47</v>
      </c>
      <c r="H738" s="104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0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74"/>
      <c r="D739" s="276"/>
      <c r="E739" s="102">
        <v>190483.57</v>
      </c>
      <c r="F739" s="102">
        <v>2257.91</v>
      </c>
      <c r="G739" s="102">
        <v>247683.38</v>
      </c>
      <c r="H739" s="104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0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73">
        <v>114</v>
      </c>
      <c r="D740" s="275">
        <v>54941.9</v>
      </c>
      <c r="E740" s="102">
        <v>192076.88</v>
      </c>
      <c r="F740" s="103" t="s">
        <v>97</v>
      </c>
      <c r="G740" s="102">
        <v>247018.78</v>
      </c>
      <c r="H740" s="104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0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74"/>
      <c r="D741" s="276"/>
      <c r="E741" s="102">
        <v>192076.88</v>
      </c>
      <c r="F741" s="102">
        <v>2272.5700000000002</v>
      </c>
      <c r="G741" s="102">
        <v>249291.35</v>
      </c>
      <c r="H741" s="104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0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73">
        <v>115</v>
      </c>
      <c r="D742" s="275">
        <v>54941.9</v>
      </c>
      <c r="E742" s="102">
        <v>193780.08</v>
      </c>
      <c r="F742" s="103" t="s">
        <v>97</v>
      </c>
      <c r="G742" s="102">
        <v>248721.98</v>
      </c>
      <c r="H742" s="104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0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74"/>
      <c r="D743" s="276"/>
      <c r="E743" s="102">
        <v>193780.08</v>
      </c>
      <c r="F743" s="102">
        <v>2288.2399999999998</v>
      </c>
      <c r="G743" s="102">
        <v>251010.22</v>
      </c>
      <c r="H743" s="104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0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73">
        <v>116</v>
      </c>
      <c r="D744" s="275">
        <v>54941.9</v>
      </c>
      <c r="E744" s="102">
        <v>195428.34</v>
      </c>
      <c r="F744" s="103" t="s">
        <v>97</v>
      </c>
      <c r="G744" s="102">
        <v>250370.24</v>
      </c>
      <c r="H744" s="104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0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74"/>
      <c r="D745" s="276"/>
      <c r="E745" s="102">
        <v>195428.34</v>
      </c>
      <c r="F745" s="102">
        <v>2303.41</v>
      </c>
      <c r="G745" s="102">
        <v>252673.65</v>
      </c>
      <c r="H745" s="104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0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73">
        <v>117</v>
      </c>
      <c r="D746" s="275">
        <v>54941.9</v>
      </c>
      <c r="E746" s="102">
        <v>197021.65</v>
      </c>
      <c r="F746" s="103" t="s">
        <v>97</v>
      </c>
      <c r="G746" s="102">
        <v>251963.55</v>
      </c>
      <c r="H746" s="104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0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74"/>
      <c r="D747" s="276"/>
      <c r="E747" s="102">
        <v>197021.65</v>
      </c>
      <c r="F747" s="102">
        <v>2318.06</v>
      </c>
      <c r="G747" s="102">
        <v>254281.61</v>
      </c>
      <c r="H747" s="104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0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73">
        <v>118</v>
      </c>
      <c r="D748" s="275">
        <v>54941.9</v>
      </c>
      <c r="E748" s="102">
        <v>198724.85</v>
      </c>
      <c r="F748" s="103" t="s">
        <v>97</v>
      </c>
      <c r="G748" s="102">
        <v>253666.75</v>
      </c>
      <c r="H748" s="104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0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74"/>
      <c r="D749" s="276"/>
      <c r="E749" s="102">
        <v>198724.85</v>
      </c>
      <c r="F749" s="102">
        <v>2333.73</v>
      </c>
      <c r="G749" s="102">
        <v>256000.48</v>
      </c>
      <c r="H749" s="104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0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73">
        <v>119</v>
      </c>
      <c r="D750" s="275">
        <v>54941.9</v>
      </c>
      <c r="E750" s="102">
        <v>200318.17</v>
      </c>
      <c r="F750" s="103" t="s">
        <v>97</v>
      </c>
      <c r="G750" s="102">
        <v>255260.07</v>
      </c>
      <c r="H750" s="104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0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74"/>
      <c r="D751" s="276"/>
      <c r="E751" s="102">
        <v>200318.17</v>
      </c>
      <c r="F751" s="102">
        <v>2348.39</v>
      </c>
      <c r="G751" s="102">
        <v>257608.46</v>
      </c>
      <c r="H751" s="104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0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73">
        <v>120</v>
      </c>
      <c r="D752" s="275">
        <v>54941.75</v>
      </c>
      <c r="E752" s="102">
        <v>202020.81</v>
      </c>
      <c r="F752" s="103" t="s">
        <v>97</v>
      </c>
      <c r="G752" s="102">
        <v>256962.56</v>
      </c>
      <c r="H752" s="104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0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74"/>
      <c r="D753" s="276"/>
      <c r="E753" s="117">
        <v>202020.81</v>
      </c>
      <c r="F753" s="117">
        <v>2364.06</v>
      </c>
      <c r="G753" s="117">
        <v>259326.62</v>
      </c>
      <c r="H753" s="119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0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0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0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3" t="s">
        <v>101</v>
      </c>
      <c r="D756" s="164">
        <v>45934.49</v>
      </c>
      <c r="E756" s="165" t="s">
        <v>97</v>
      </c>
      <c r="F756" s="165" t="s">
        <v>97</v>
      </c>
      <c r="G756" s="164">
        <v>45934.49</v>
      </c>
      <c r="H756" s="166">
        <v>43980</v>
      </c>
      <c r="I756" s="41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0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77">
        <v>1</v>
      </c>
      <c r="D757" s="279">
        <v>37895.949999999997</v>
      </c>
      <c r="E757" s="164">
        <v>1781.11</v>
      </c>
      <c r="F757" s="165" t="s">
        <v>97</v>
      </c>
      <c r="G757" s="164">
        <v>39677.06</v>
      </c>
      <c r="H757" s="166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0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78"/>
      <c r="D758" s="280"/>
      <c r="E758" s="164">
        <v>1781.11</v>
      </c>
      <c r="F758" s="165">
        <v>182.51</v>
      </c>
      <c r="G758" s="164">
        <f>+D757+E758+F758</f>
        <v>39859.57</v>
      </c>
      <c r="H758" s="166">
        <v>44033</v>
      </c>
      <c r="I758" s="41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0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77">
        <v>2</v>
      </c>
      <c r="D759" s="279">
        <v>37895.949999999997</v>
      </c>
      <c r="E759" s="164">
        <v>2955.88</v>
      </c>
      <c r="F759" s="165" t="s">
        <v>97</v>
      </c>
      <c r="G759" s="164">
        <v>40851.83</v>
      </c>
      <c r="H759" s="166">
        <v>44059</v>
      </c>
      <c r="I759" s="41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0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78"/>
      <c r="D760" s="280"/>
      <c r="E760" s="164">
        <v>2955.88</v>
      </c>
      <c r="F760" s="165">
        <v>375.84</v>
      </c>
      <c r="G760" s="164">
        <v>41227.67</v>
      </c>
      <c r="H760" s="166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0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77">
        <v>3</v>
      </c>
      <c r="D761" s="279">
        <v>37895.949999999997</v>
      </c>
      <c r="E761" s="164">
        <v>4092.76</v>
      </c>
      <c r="F761" s="165" t="s">
        <v>97</v>
      </c>
      <c r="G761" s="164">
        <v>41988.71</v>
      </c>
      <c r="H761" s="166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0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78"/>
      <c r="D762" s="280"/>
      <c r="E762" s="164">
        <v>4092.76</v>
      </c>
      <c r="F762" s="165">
        <v>38.630000000000003</v>
      </c>
      <c r="G762" s="164">
        <f>+D761+E762+F762</f>
        <v>42027.34</v>
      </c>
      <c r="H762" s="166">
        <v>44091</v>
      </c>
      <c r="I762" s="41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0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77">
        <v>4</v>
      </c>
      <c r="D763" s="279">
        <v>37895.949999999997</v>
      </c>
      <c r="E763" s="164">
        <v>5191.75</v>
      </c>
      <c r="F763" s="165" t="s">
        <v>97</v>
      </c>
      <c r="G763" s="164">
        <v>43087.7</v>
      </c>
      <c r="H763" s="166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0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78"/>
      <c r="D764" s="280"/>
      <c r="E764" s="164">
        <v>5191.75</v>
      </c>
      <c r="F764" s="165">
        <v>520.5</v>
      </c>
      <c r="G764" s="164">
        <f>+D763+E764+F764</f>
        <v>43608.2</v>
      </c>
      <c r="H764" s="166">
        <v>44132</v>
      </c>
      <c r="I764" s="41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0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77">
        <v>5</v>
      </c>
      <c r="D765" s="279">
        <v>37895.949999999997</v>
      </c>
      <c r="E765" s="164">
        <v>6366.52</v>
      </c>
      <c r="F765" s="165" t="s">
        <v>97</v>
      </c>
      <c r="G765" s="164">
        <v>44262.47</v>
      </c>
      <c r="H765" s="166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0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78"/>
      <c r="D766" s="280"/>
      <c r="E766" s="164">
        <v>6366.52</v>
      </c>
      <c r="F766" s="165">
        <v>445.58</v>
      </c>
      <c r="G766" s="164">
        <f>+D765+E766+F766</f>
        <v>44708.05</v>
      </c>
      <c r="H766" s="166">
        <v>44161</v>
      </c>
      <c r="I766" s="41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0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77">
        <v>6</v>
      </c>
      <c r="D767" s="279">
        <v>37895.949999999997</v>
      </c>
      <c r="E767" s="164">
        <v>7465.5</v>
      </c>
      <c r="F767" s="165" t="s">
        <v>97</v>
      </c>
      <c r="G767" s="164">
        <v>45361.45</v>
      </c>
      <c r="H767" s="166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0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78"/>
      <c r="D768" s="280"/>
      <c r="E768" s="164">
        <v>7465.5</v>
      </c>
      <c r="F768" s="165">
        <v>2001.95</v>
      </c>
      <c r="G768" s="164">
        <f>+D767+E768+F768</f>
        <v>47363.399999999994</v>
      </c>
      <c r="H768" s="166">
        <v>44222</v>
      </c>
      <c r="I768" s="41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0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77">
        <v>7</v>
      </c>
      <c r="D769" s="279">
        <v>37895.949999999997</v>
      </c>
      <c r="E769" s="164">
        <v>8640.2800000000007</v>
      </c>
      <c r="F769" s="165" t="s">
        <v>97</v>
      </c>
      <c r="G769" s="164">
        <v>46536.23</v>
      </c>
      <c r="H769" s="166">
        <v>44212</v>
      </c>
      <c r="I769" s="41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0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78"/>
      <c r="D770" s="280"/>
      <c r="E770" s="164">
        <v>8640.2800000000007</v>
      </c>
      <c r="F770" s="165">
        <v>428.13</v>
      </c>
      <c r="G770" s="164">
        <v>46964.36</v>
      </c>
      <c r="H770" s="166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0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77">
        <v>8</v>
      </c>
      <c r="D771" s="279">
        <v>37895.949999999997</v>
      </c>
      <c r="E771" s="164">
        <v>9777.16</v>
      </c>
      <c r="F771" s="165" t="s">
        <v>97</v>
      </c>
      <c r="G771" s="164">
        <v>47673.11</v>
      </c>
      <c r="H771" s="166">
        <v>44243</v>
      </c>
      <c r="I771" s="41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0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78"/>
      <c r="D772" s="280"/>
      <c r="E772" s="164">
        <v>9777.16</v>
      </c>
      <c r="F772" s="165">
        <v>438.59</v>
      </c>
      <c r="G772" s="164">
        <v>48111.7</v>
      </c>
      <c r="H772" s="166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0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77">
        <v>9</v>
      </c>
      <c r="D773" s="279">
        <v>37895.949999999997</v>
      </c>
      <c r="E773" s="164">
        <v>10838.24</v>
      </c>
      <c r="F773" s="165" t="s">
        <v>97</v>
      </c>
      <c r="G773" s="164">
        <v>48734.19</v>
      </c>
      <c r="H773" s="166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0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78"/>
      <c r="D774" s="280"/>
      <c r="E774" s="164">
        <v>10838.24</v>
      </c>
      <c r="F774" s="165">
        <v>448.35</v>
      </c>
      <c r="G774" s="164">
        <v>49182.54</v>
      </c>
      <c r="H774" s="166">
        <v>44281</v>
      </c>
      <c r="I774" s="41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0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73">
        <v>10</v>
      </c>
      <c r="D775" s="275">
        <v>37895.949999999997</v>
      </c>
      <c r="E775" s="102">
        <v>12050.91</v>
      </c>
      <c r="F775" s="103" t="s">
        <v>97</v>
      </c>
      <c r="G775" s="102">
        <v>49946.86</v>
      </c>
      <c r="H775" s="104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0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74"/>
      <c r="D776" s="276"/>
      <c r="E776" s="102">
        <v>12050.91</v>
      </c>
      <c r="F776" s="103">
        <v>459.51</v>
      </c>
      <c r="G776" s="102">
        <v>50406.37</v>
      </c>
      <c r="H776" s="104">
        <v>44312</v>
      </c>
      <c r="I776" s="41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0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73">
        <v>11</v>
      </c>
      <c r="D777" s="275">
        <v>37895.949999999997</v>
      </c>
      <c r="E777" s="102">
        <v>13149.89</v>
      </c>
      <c r="F777" s="103" t="s">
        <v>97</v>
      </c>
      <c r="G777" s="102">
        <v>51045.84</v>
      </c>
      <c r="H777" s="104">
        <v>44332</v>
      </c>
      <c r="I777" s="41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0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74"/>
      <c r="D778" s="276"/>
      <c r="E778" s="102">
        <v>13149.89</v>
      </c>
      <c r="F778" s="103">
        <v>469.62</v>
      </c>
      <c r="G778" s="102">
        <v>51515.46</v>
      </c>
      <c r="H778" s="104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0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73">
        <v>12</v>
      </c>
      <c r="D779" s="275">
        <v>37895.949999999997</v>
      </c>
      <c r="E779" s="102">
        <v>14324.67</v>
      </c>
      <c r="F779" s="103" t="s">
        <v>97</v>
      </c>
      <c r="G779" s="102">
        <v>52220.62</v>
      </c>
      <c r="H779" s="104">
        <v>44363</v>
      </c>
      <c r="I779" s="41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0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74"/>
      <c r="D780" s="276"/>
      <c r="E780" s="102">
        <v>14324.67</v>
      </c>
      <c r="F780" s="103">
        <v>480.43</v>
      </c>
      <c r="G780" s="102">
        <v>52701.05</v>
      </c>
      <c r="H780" s="104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0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73">
        <v>13</v>
      </c>
      <c r="D781" s="275">
        <v>37895.949999999997</v>
      </c>
      <c r="E781" s="102">
        <v>15423.65</v>
      </c>
      <c r="F781" s="103" t="s">
        <v>97</v>
      </c>
      <c r="G781" s="102">
        <v>53319.6</v>
      </c>
      <c r="H781" s="104">
        <v>44393</v>
      </c>
      <c r="I781" s="41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0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74"/>
      <c r="D782" s="276"/>
      <c r="E782" s="102">
        <v>15423.65</v>
      </c>
      <c r="F782" s="103">
        <v>490.54</v>
      </c>
      <c r="G782" s="102">
        <v>53810.14</v>
      </c>
      <c r="H782" s="104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0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77">
        <v>14</v>
      </c>
      <c r="D783" s="279">
        <v>37895.949999999997</v>
      </c>
      <c r="E783" s="164">
        <v>16598.43</v>
      </c>
      <c r="F783" s="165" t="s">
        <v>97</v>
      </c>
      <c r="G783" s="164">
        <v>54494.38</v>
      </c>
      <c r="H783" s="166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0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78"/>
      <c r="D784" s="280"/>
      <c r="E784" s="164">
        <v>16598.43</v>
      </c>
      <c r="F784" s="165">
        <v>501.35</v>
      </c>
      <c r="G784" s="164">
        <v>54995.73</v>
      </c>
      <c r="H784" s="166">
        <v>44434</v>
      </c>
      <c r="I784" s="41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0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27">
        <v>15</v>
      </c>
      <c r="D785" s="329">
        <v>37895.949999999997</v>
      </c>
      <c r="E785" s="192">
        <v>17735.3</v>
      </c>
      <c r="F785" s="165" t="s">
        <v>97</v>
      </c>
      <c r="G785" s="164">
        <v>55631.25</v>
      </c>
      <c r="H785" s="166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0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28"/>
      <c r="D786" s="330"/>
      <c r="E786" s="192">
        <v>17272.97</v>
      </c>
      <c r="F786" s="193">
        <v>12902.36</v>
      </c>
      <c r="G786" s="192">
        <f>+D785+E786+F786</f>
        <v>68071.28</v>
      </c>
      <c r="H786" s="194">
        <v>44465</v>
      </c>
      <c r="I786" s="41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0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27">
        <v>16</v>
      </c>
      <c r="D787" s="329">
        <v>37895.949999999997</v>
      </c>
      <c r="E787" s="192">
        <v>18834.29</v>
      </c>
      <c r="F787" s="165" t="s">
        <v>97</v>
      </c>
      <c r="G787" s="164">
        <v>56730.239999999998</v>
      </c>
      <c r="H787" s="166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0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28"/>
      <c r="D788" s="330"/>
      <c r="E788" s="192">
        <v>18349.22</v>
      </c>
      <c r="F788" s="193">
        <v>11269.84</v>
      </c>
      <c r="G788" s="192">
        <f>+D787+E788+F788</f>
        <v>67515.009999999995</v>
      </c>
      <c r="H788" s="194">
        <v>44495</v>
      </c>
      <c r="I788" s="41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0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27">
        <v>17</v>
      </c>
      <c r="D789" s="329">
        <v>37895.949999999997</v>
      </c>
      <c r="E789" s="192">
        <v>20009.060000000001</v>
      </c>
      <c r="F789" s="165" t="s">
        <v>97</v>
      </c>
      <c r="G789" s="164">
        <v>57905.01</v>
      </c>
      <c r="H789" s="166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0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28"/>
      <c r="D790" s="330"/>
      <c r="E790" s="192">
        <v>19425.46</v>
      </c>
      <c r="F790" s="193">
        <v>9565.2199999999993</v>
      </c>
      <c r="G790" s="192">
        <f>+D789+E790+F790</f>
        <v>66886.62999999999</v>
      </c>
      <c r="H790" s="194">
        <v>44526</v>
      </c>
      <c r="I790" s="41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0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27">
        <v>18</v>
      </c>
      <c r="D791" s="329">
        <v>37895.949999999997</v>
      </c>
      <c r="E791" s="192">
        <v>21108.04</v>
      </c>
      <c r="F791" s="165" t="s">
        <v>97</v>
      </c>
      <c r="G791" s="164">
        <v>59003.99</v>
      </c>
      <c r="H791" s="166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0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28"/>
      <c r="D792" s="330"/>
      <c r="E792" s="192">
        <v>20501.71</v>
      </c>
      <c r="F792" s="193">
        <v>7788.5</v>
      </c>
      <c r="G792" s="192">
        <f>+D791+E792+F792</f>
        <v>66186.16</v>
      </c>
      <c r="H792" s="194">
        <v>44556</v>
      </c>
      <c r="I792" s="41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0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27">
        <v>19</v>
      </c>
      <c r="D793" s="329">
        <v>37895.949999999997</v>
      </c>
      <c r="E793" s="164">
        <v>22282.82</v>
      </c>
      <c r="F793" s="165" t="s">
        <v>97</v>
      </c>
      <c r="G793" s="164">
        <v>60178.77</v>
      </c>
      <c r="H793" s="166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0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28"/>
      <c r="D794" s="330"/>
      <c r="E794" s="192">
        <v>21577.95</v>
      </c>
      <c r="F794" s="193">
        <v>8889.56</v>
      </c>
      <c r="G794" s="192">
        <f>+D793+E794+F794</f>
        <v>68363.459999999992</v>
      </c>
      <c r="H794" s="194">
        <v>44587</v>
      </c>
      <c r="I794" s="41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0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27">
        <v>20</v>
      </c>
      <c r="D795" s="329">
        <v>37895.949999999997</v>
      </c>
      <c r="E795" s="164">
        <v>23419.7</v>
      </c>
      <c r="F795" s="165" t="s">
        <v>97</v>
      </c>
      <c r="G795" s="164">
        <v>61315.65</v>
      </c>
      <c r="H795" s="166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0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28"/>
      <c r="D796" s="330"/>
      <c r="E796" s="192">
        <v>22764.1</v>
      </c>
      <c r="F796" s="193">
        <v>7109.96</v>
      </c>
      <c r="G796" s="192">
        <f>+D795+E796+F796</f>
        <v>67770.009999999995</v>
      </c>
      <c r="H796" s="194">
        <v>44618</v>
      </c>
      <c r="I796" s="41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0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27">
        <v>21</v>
      </c>
      <c r="D797" s="329">
        <v>37895.949999999997</v>
      </c>
      <c r="E797" s="102">
        <v>24480.78</v>
      </c>
      <c r="F797" s="103" t="s">
        <v>97</v>
      </c>
      <c r="G797" s="102">
        <v>62376.73</v>
      </c>
      <c r="H797" s="104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0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28"/>
      <c r="D798" s="330"/>
      <c r="E798" s="192">
        <v>23950.240000000002</v>
      </c>
      <c r="F798" s="193">
        <v>5177.1400000000003</v>
      </c>
      <c r="G798" s="192">
        <f>+D797+E798+F798</f>
        <v>67023.33</v>
      </c>
      <c r="H798" s="194">
        <v>44646</v>
      </c>
      <c r="I798" s="41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0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27">
        <v>22</v>
      </c>
      <c r="D799" s="329">
        <v>37895.949999999997</v>
      </c>
      <c r="E799" s="192">
        <v>25136.38</v>
      </c>
      <c r="F799" s="193" t="s">
        <v>97</v>
      </c>
      <c r="G799" s="192">
        <f>+D799+E799</f>
        <v>63032.33</v>
      </c>
      <c r="H799" s="194">
        <v>44667</v>
      </c>
      <c r="I799" s="41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0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28"/>
      <c r="D800" s="330"/>
      <c r="E800" s="102">
        <v>25693.45</v>
      </c>
      <c r="F800" s="103">
        <v>585.02</v>
      </c>
      <c r="G800" s="102">
        <v>64174.42</v>
      </c>
      <c r="H800" s="104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0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27">
        <v>23</v>
      </c>
      <c r="D801" s="329">
        <v>37895.949999999997</v>
      </c>
      <c r="E801" s="192">
        <v>26322.53</v>
      </c>
      <c r="F801" s="193" t="s">
        <v>97</v>
      </c>
      <c r="G801" s="192">
        <f>+D801+E801</f>
        <v>64218.479999999996</v>
      </c>
      <c r="H801" s="194">
        <v>44697</v>
      </c>
      <c r="I801" s="41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0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28"/>
      <c r="D802" s="330"/>
      <c r="E802" s="102">
        <v>26792.44</v>
      </c>
      <c r="F802" s="103">
        <v>595.13</v>
      </c>
      <c r="G802" s="102">
        <v>65283.519999999997</v>
      </c>
      <c r="H802" s="104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0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27">
        <v>24</v>
      </c>
      <c r="D803" s="329">
        <v>37895.949999999997</v>
      </c>
      <c r="E803" s="192">
        <v>27967.21</v>
      </c>
      <c r="F803" s="193" t="s">
        <v>97</v>
      </c>
      <c r="G803" s="192">
        <v>65863.16</v>
      </c>
      <c r="H803" s="194">
        <v>44728</v>
      </c>
      <c r="I803" s="41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0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28"/>
      <c r="D804" s="330"/>
      <c r="E804" s="102">
        <v>27967.21</v>
      </c>
      <c r="F804" s="103">
        <v>605.94000000000005</v>
      </c>
      <c r="G804" s="102">
        <v>66469.100000000006</v>
      </c>
      <c r="H804" s="104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0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27">
        <v>25</v>
      </c>
      <c r="D805" s="329">
        <v>37895.949999999997</v>
      </c>
      <c r="E805" s="192">
        <v>28694.81</v>
      </c>
      <c r="F805" s="193" t="s">
        <v>97</v>
      </c>
      <c r="G805" s="192">
        <f>+D805+E805</f>
        <v>66590.759999999995</v>
      </c>
      <c r="H805" s="194">
        <v>44758</v>
      </c>
      <c r="I805" s="41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0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28"/>
      <c r="D806" s="330"/>
      <c r="E806" s="102">
        <v>29066.19</v>
      </c>
      <c r="F806" s="103">
        <v>616.04999999999995</v>
      </c>
      <c r="G806" s="102">
        <v>67578.19</v>
      </c>
      <c r="H806" s="104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0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27">
        <v>26</v>
      </c>
      <c r="D807" s="329">
        <v>37895.949999999997</v>
      </c>
      <c r="E807" s="102">
        <v>30240.97</v>
      </c>
      <c r="F807" s="103" t="s">
        <v>97</v>
      </c>
      <c r="G807" s="102">
        <v>68136.92</v>
      </c>
      <c r="H807" s="104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0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28"/>
      <c r="D808" s="330"/>
      <c r="E808" s="192">
        <v>30240.97</v>
      </c>
      <c r="F808" s="193">
        <v>626.86</v>
      </c>
      <c r="G808" s="192">
        <v>68763.78</v>
      </c>
      <c r="H808" s="194">
        <v>44799</v>
      </c>
      <c r="I808" s="41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0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27">
        <v>27</v>
      </c>
      <c r="D809" s="329">
        <v>37895.949999999997</v>
      </c>
      <c r="E809" s="102">
        <v>31377.85</v>
      </c>
      <c r="F809" s="103" t="s">
        <v>97</v>
      </c>
      <c r="G809" s="102">
        <v>69273.8</v>
      </c>
      <c r="H809" s="104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0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28"/>
      <c r="D810" s="330"/>
      <c r="E810" s="192">
        <v>31377.85</v>
      </c>
      <c r="F810" s="193">
        <v>637.32000000000005</v>
      </c>
      <c r="G810" s="192">
        <v>69911.12</v>
      </c>
      <c r="H810" s="194">
        <v>44830</v>
      </c>
      <c r="I810" s="41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0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27">
        <v>28</v>
      </c>
      <c r="D811" s="329">
        <v>37895.949999999997</v>
      </c>
      <c r="E811" s="192">
        <v>32476.83</v>
      </c>
      <c r="F811" s="193" t="s">
        <v>97</v>
      </c>
      <c r="G811" s="192">
        <v>70372.78</v>
      </c>
      <c r="H811" s="194">
        <v>44850</v>
      </c>
      <c r="I811" s="41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0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28"/>
      <c r="D812" s="330"/>
      <c r="E812" s="102">
        <v>32476.83</v>
      </c>
      <c r="F812" s="103">
        <v>647.42999999999995</v>
      </c>
      <c r="G812" s="102">
        <v>71020.210000000006</v>
      </c>
      <c r="H812" s="104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0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27">
        <v>29</v>
      </c>
      <c r="D813" s="329">
        <v>37895.949999999997</v>
      </c>
      <c r="E813" s="192">
        <v>33651.599999999999</v>
      </c>
      <c r="F813" s="193" t="s">
        <v>97</v>
      </c>
      <c r="G813" s="192">
        <v>71547.55</v>
      </c>
      <c r="H813" s="194">
        <v>44881</v>
      </c>
      <c r="I813" s="41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0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28"/>
      <c r="D814" s="330"/>
      <c r="E814" s="102">
        <v>33651.599999999999</v>
      </c>
      <c r="F814" s="103">
        <v>658.24</v>
      </c>
      <c r="G814" s="102">
        <v>72205.789999999994</v>
      </c>
      <c r="H814" s="104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0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27">
        <v>30</v>
      </c>
      <c r="D815" s="329">
        <v>37895.949999999997</v>
      </c>
      <c r="E815" s="102">
        <v>34750.589999999997</v>
      </c>
      <c r="F815" s="103" t="s">
        <v>97</v>
      </c>
      <c r="G815" s="102">
        <v>72646.539999999994</v>
      </c>
      <c r="H815" s="104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0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28"/>
      <c r="D816" s="330"/>
      <c r="E816" s="192">
        <v>34750.589999999997</v>
      </c>
      <c r="F816" s="193">
        <v>668.35</v>
      </c>
      <c r="G816" s="192">
        <v>73314.89</v>
      </c>
      <c r="H816" s="194">
        <v>44921</v>
      </c>
      <c r="I816" s="41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0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27">
        <v>31</v>
      </c>
      <c r="D817" s="329">
        <v>37895.949999999997</v>
      </c>
      <c r="E817" s="102">
        <v>35925.360000000001</v>
      </c>
      <c r="F817" s="103" t="s">
        <v>97</v>
      </c>
      <c r="G817" s="102">
        <v>73821.31</v>
      </c>
      <c r="H817" s="104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0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28"/>
      <c r="D818" s="330"/>
      <c r="E818" s="192">
        <v>35925.360000000001</v>
      </c>
      <c r="F818" s="193">
        <v>679.16</v>
      </c>
      <c r="G818" s="192">
        <v>74500.47</v>
      </c>
      <c r="H818" s="194">
        <v>44952</v>
      </c>
      <c r="I818" s="41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0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327">
        <v>32</v>
      </c>
      <c r="D819" s="329">
        <v>37895.949999999997</v>
      </c>
      <c r="E819" s="102">
        <v>37062.239999999998</v>
      </c>
      <c r="F819" s="103" t="s">
        <v>97</v>
      </c>
      <c r="G819" s="102">
        <v>74958.19</v>
      </c>
      <c r="H819" s="104">
        <v>44973</v>
      </c>
      <c r="J819" s="30" t="str">
        <f t="shared" si="44"/>
        <v>-</v>
      </c>
      <c r="L819" s="11" t="str">
        <f>IF(I819&lt;&gt;"",IF(SUMIF(Planes!BA:BA,'Control de pagos'!A819,Planes!BC:BC)=0,"",SUMIF(Planes!BA:BA,'Control de pagos'!A819,Planes!BC:BC)),"")</f>
        <v/>
      </c>
      <c r="N819" s="60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328"/>
      <c r="D820" s="330"/>
      <c r="E820" s="192">
        <v>37062.239999999998</v>
      </c>
      <c r="F820" s="193">
        <v>689.62</v>
      </c>
      <c r="G820" s="192">
        <v>75647.81</v>
      </c>
      <c r="H820" s="194">
        <v>44983</v>
      </c>
      <c r="I820" s="41">
        <v>45001</v>
      </c>
      <c r="J820" s="30">
        <f t="shared" si="44"/>
        <v>44986</v>
      </c>
      <c r="L820" s="11" t="str">
        <f>IF(I820&lt;&gt;"",IF(SUMIF(Planes!BA:BA,'Control de pagos'!A820,Planes!BC:BC)=0,"",SUMIF(Planes!BA:BA,'Control de pagos'!A820,Planes!BC:BC)),"")</f>
        <v/>
      </c>
      <c r="N820" s="60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327">
        <v>33</v>
      </c>
      <c r="D821" s="329">
        <v>37895.949999999997</v>
      </c>
      <c r="E821" s="192">
        <v>38123.33</v>
      </c>
      <c r="F821" s="193" t="s">
        <v>97</v>
      </c>
      <c r="G821" s="192">
        <v>76019.28</v>
      </c>
      <c r="H821" s="194">
        <v>45001</v>
      </c>
      <c r="I821" s="41">
        <v>45001</v>
      </c>
      <c r="J821" s="30">
        <f t="shared" si="44"/>
        <v>44986</v>
      </c>
      <c r="L821" s="11" t="str">
        <f>IF(I821&lt;&gt;"",IF(SUMIF(Planes!BA:BA,'Control de pagos'!A821,Planes!BC:BC)=0,"",SUMIF(Planes!BA:BA,'Control de pagos'!A821,Planes!BC:BC)),"")</f>
        <v/>
      </c>
      <c r="N821" s="60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328"/>
      <c r="D822" s="330"/>
      <c r="E822" s="102">
        <v>38123.33</v>
      </c>
      <c r="F822" s="103">
        <v>699.38</v>
      </c>
      <c r="G822" s="102">
        <v>76718.66</v>
      </c>
      <c r="H822" s="104">
        <v>45011</v>
      </c>
      <c r="J822" s="30" t="str">
        <f t="shared" si="44"/>
        <v>-</v>
      </c>
      <c r="L822" s="11" t="str">
        <f>IF(I822&lt;&gt;"",IF(SUMIF(Planes!BA:BA,'Control de pagos'!A822,Planes!BC:BC)=0,"",SUMIF(Planes!BA:BA,'Control de pagos'!A822,Planes!BC:BC)),"")</f>
        <v/>
      </c>
      <c r="N822" s="60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327">
        <v>34</v>
      </c>
      <c r="D823" s="329">
        <v>37895.949999999997</v>
      </c>
      <c r="E823" s="102">
        <v>39336</v>
      </c>
      <c r="F823" s="103" t="s">
        <v>97</v>
      </c>
      <c r="G823" s="102">
        <v>77231.95</v>
      </c>
      <c r="H823" s="104">
        <v>45032</v>
      </c>
      <c r="J823" s="30" t="str">
        <f t="shared" si="44"/>
        <v>-</v>
      </c>
      <c r="L823" s="11" t="str">
        <f>IF(I823&lt;&gt;"",IF(SUMIF(Planes!BA:BA,'Control de pagos'!A823,Planes!BC:BC)=0,"",SUMIF(Planes!BA:BA,'Control de pagos'!A823,Planes!BC:BC)),"")</f>
        <v/>
      </c>
      <c r="N823" s="60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328"/>
      <c r="D824" s="330"/>
      <c r="E824" s="192">
        <v>39336</v>
      </c>
      <c r="F824" s="193">
        <v>710.53</v>
      </c>
      <c r="G824" s="192">
        <v>77942.48</v>
      </c>
      <c r="H824" s="194">
        <v>45042</v>
      </c>
      <c r="I824" s="41">
        <v>45133</v>
      </c>
      <c r="J824" s="30">
        <f t="shared" si="44"/>
        <v>45108</v>
      </c>
      <c r="L824" s="11" t="str">
        <f>IF(I824&lt;&gt;"",IF(SUMIF(Planes!BA:BA,'Control de pagos'!A824,Planes!BC:BC)=0,"",SUMIF(Planes!BA:BA,'Control de pagos'!A824,Planes!BC:BC)),"")</f>
        <v/>
      </c>
      <c r="N824" s="60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327">
        <v>35</v>
      </c>
      <c r="D825" s="329">
        <v>37895.949999999997</v>
      </c>
      <c r="E825" s="102">
        <v>40434.980000000003</v>
      </c>
      <c r="F825" s="103" t="s">
        <v>97</v>
      </c>
      <c r="G825" s="102">
        <v>78330.929999999993</v>
      </c>
      <c r="H825" s="104">
        <v>45062</v>
      </c>
      <c r="J825" s="30" t="str">
        <f t="shared" si="44"/>
        <v>-</v>
      </c>
      <c r="L825" s="11" t="str">
        <f>IF(I825&lt;&gt;"",IF(SUMIF(Planes!BA:BA,'Control de pagos'!A825,Planes!BC:BC)=0,"",SUMIF(Planes!BA:BA,'Control de pagos'!A825,Planes!BC:BC)),"")</f>
        <v/>
      </c>
      <c r="N825" s="60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328"/>
      <c r="D826" s="330"/>
      <c r="E826" s="192">
        <v>40434.980000000003</v>
      </c>
      <c r="F826" s="193">
        <v>720.64</v>
      </c>
      <c r="G826" s="192">
        <v>79051.570000000007</v>
      </c>
      <c r="H826" s="194">
        <v>45072</v>
      </c>
      <c r="I826" s="41">
        <v>45133</v>
      </c>
      <c r="J826" s="30">
        <f t="shared" si="44"/>
        <v>45108</v>
      </c>
      <c r="L826" s="11" t="str">
        <f>IF(I826&lt;&gt;"",IF(SUMIF(Planes!BA:BA,'Control de pagos'!A826,Planes!BC:BC)=0,"",SUMIF(Planes!BA:BA,'Control de pagos'!A826,Planes!BC:BC)),"")</f>
        <v/>
      </c>
      <c r="N826" s="60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327">
        <v>36</v>
      </c>
      <c r="D827" s="329">
        <v>37895.949999999997</v>
      </c>
      <c r="E827" s="192">
        <v>41609.75</v>
      </c>
      <c r="F827" s="193" t="s">
        <v>97</v>
      </c>
      <c r="G827" s="192">
        <v>79505.7</v>
      </c>
      <c r="H827" s="194">
        <v>45093</v>
      </c>
      <c r="I827" s="41">
        <v>45093</v>
      </c>
      <c r="J827" s="30">
        <f t="shared" si="44"/>
        <v>45078</v>
      </c>
      <c r="L827" s="11" t="str">
        <f>IF(I827&lt;&gt;"",IF(SUMIF(Planes!BA:BA,'Control de pagos'!A827,Planes!BC:BC)=0,"",SUMIF(Planes!BA:BA,'Control de pagos'!A827,Planes!BC:BC)),"")</f>
        <v/>
      </c>
      <c r="N827" s="60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328"/>
      <c r="D828" s="330"/>
      <c r="E828" s="102">
        <v>41609.75</v>
      </c>
      <c r="F828" s="103">
        <v>731.45</v>
      </c>
      <c r="G828" s="102">
        <v>80237.149999999994</v>
      </c>
      <c r="H828" s="104">
        <v>45103</v>
      </c>
      <c r="J828" s="30" t="str">
        <f t="shared" si="44"/>
        <v>-</v>
      </c>
      <c r="L828" s="11" t="str">
        <f>IF(I828&lt;&gt;"",IF(SUMIF(Planes!BA:BA,'Control de pagos'!A828,Planes!BC:BC)=0,"",SUMIF(Planes!BA:BA,'Control de pagos'!A828,Planes!BC:BC)),"")</f>
        <v/>
      </c>
      <c r="N828" s="60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327">
        <v>37</v>
      </c>
      <c r="D829" s="329">
        <v>37895.949999999997</v>
      </c>
      <c r="E829" s="102">
        <v>42708.74</v>
      </c>
      <c r="F829" s="103" t="s">
        <v>97</v>
      </c>
      <c r="G829" s="102">
        <v>80604.69</v>
      </c>
      <c r="H829" s="104">
        <v>45123</v>
      </c>
      <c r="J829" s="30" t="str">
        <f t="shared" si="44"/>
        <v>-</v>
      </c>
      <c r="L829" s="11" t="str">
        <f>IF(I829&lt;&gt;"",IF(SUMIF(Planes!BA:BA,'Control de pagos'!A829,Planes!BC:BC)=0,"",SUMIF(Planes!BA:BA,'Control de pagos'!A829,Planes!BC:BC)),"")</f>
        <v/>
      </c>
      <c r="N829" s="60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328"/>
      <c r="D830" s="330"/>
      <c r="E830" s="192">
        <v>42708.74</v>
      </c>
      <c r="F830" s="193">
        <v>741.56</v>
      </c>
      <c r="G830" s="192">
        <v>81346.25</v>
      </c>
      <c r="H830" s="194">
        <v>45133</v>
      </c>
      <c r="I830" s="41">
        <v>45133</v>
      </c>
      <c r="J830" s="30">
        <f t="shared" si="44"/>
        <v>45108</v>
      </c>
      <c r="L830" s="11" t="str">
        <f>IF(I830&lt;&gt;"",IF(SUMIF(Planes!BA:BA,'Control de pagos'!A830,Planes!BC:BC)=0,"",SUMIF(Planes!BA:BA,'Control de pagos'!A830,Planes!BC:BC)),"")</f>
        <v/>
      </c>
      <c r="N830" s="60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327">
        <v>38</v>
      </c>
      <c r="D831" s="329">
        <v>37895.949999999997</v>
      </c>
      <c r="E831" s="102">
        <v>43883.51</v>
      </c>
      <c r="F831" s="103" t="s">
        <v>97</v>
      </c>
      <c r="G831" s="102">
        <v>81779.460000000006</v>
      </c>
      <c r="H831" s="104">
        <v>45154</v>
      </c>
      <c r="J831" s="30" t="str">
        <f t="shared" si="44"/>
        <v>-</v>
      </c>
      <c r="L831" s="11" t="str">
        <f>IF(I831&lt;&gt;"",IF(SUMIF(Planes!BA:BA,'Control de pagos'!A831,Planes!BC:BC)=0,"",SUMIF(Planes!BA:BA,'Control de pagos'!A831,Planes!BC:BC)),"")</f>
        <v/>
      </c>
      <c r="N831" s="60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328"/>
      <c r="D832" s="330"/>
      <c r="E832" s="192">
        <v>43883.51</v>
      </c>
      <c r="F832" s="193">
        <v>752.37</v>
      </c>
      <c r="G832" s="192">
        <v>82531.83</v>
      </c>
      <c r="H832" s="194">
        <v>45164</v>
      </c>
      <c r="I832" s="41">
        <v>45164</v>
      </c>
      <c r="J832" s="30">
        <f t="shared" si="44"/>
        <v>45139</v>
      </c>
      <c r="L832" s="11" t="str">
        <f>IF(I832&lt;&gt;"",IF(SUMIF(Planes!BA:BA,'Control de pagos'!A832,Planes!BC:BC)=0,"",SUMIF(Planes!BA:BA,'Control de pagos'!A832,Planes!BC:BC)),"")</f>
        <v/>
      </c>
      <c r="N832" s="60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73">
        <v>39</v>
      </c>
      <c r="D833" s="275">
        <v>37895.949999999997</v>
      </c>
      <c r="E833" s="102">
        <v>45020.39</v>
      </c>
      <c r="F833" s="103" t="s">
        <v>97</v>
      </c>
      <c r="G833" s="102">
        <v>82916.34</v>
      </c>
      <c r="H833" s="104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0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74"/>
      <c r="D834" s="276"/>
      <c r="E834" s="102">
        <v>45020.39</v>
      </c>
      <c r="F834" s="103">
        <v>762.83</v>
      </c>
      <c r="G834" s="102">
        <v>83679.17</v>
      </c>
      <c r="H834" s="104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0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73">
        <v>40</v>
      </c>
      <c r="D835" s="275">
        <v>37895.949999999997</v>
      </c>
      <c r="E835" s="102">
        <v>46119.37</v>
      </c>
      <c r="F835" s="103" t="s">
        <v>97</v>
      </c>
      <c r="G835" s="102">
        <v>84015.32</v>
      </c>
      <c r="H835" s="104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0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74"/>
      <c r="D836" s="276"/>
      <c r="E836" s="102">
        <v>46119.37</v>
      </c>
      <c r="F836" s="103">
        <v>772.94</v>
      </c>
      <c r="G836" s="102">
        <v>84788.26</v>
      </c>
      <c r="H836" s="104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0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73">
        <v>41</v>
      </c>
      <c r="D837" s="275">
        <v>37895.949999999997</v>
      </c>
      <c r="E837" s="102">
        <v>47294.15</v>
      </c>
      <c r="F837" s="103" t="s">
        <v>97</v>
      </c>
      <c r="G837" s="102">
        <v>85190.1</v>
      </c>
      <c r="H837" s="104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0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74"/>
      <c r="D838" s="276"/>
      <c r="E838" s="102">
        <v>47294.15</v>
      </c>
      <c r="F838" s="103">
        <v>783.75</v>
      </c>
      <c r="G838" s="102">
        <v>85973.85</v>
      </c>
      <c r="H838" s="104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0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73">
        <v>42</v>
      </c>
      <c r="D839" s="275">
        <v>37895.949999999997</v>
      </c>
      <c r="E839" s="102">
        <v>48393.13</v>
      </c>
      <c r="F839" s="103" t="s">
        <v>97</v>
      </c>
      <c r="G839" s="102">
        <v>86289.08</v>
      </c>
      <c r="H839" s="104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0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74"/>
      <c r="D840" s="276"/>
      <c r="E840" s="102">
        <v>48393.13</v>
      </c>
      <c r="F840" s="103">
        <v>793.86</v>
      </c>
      <c r="G840" s="102">
        <v>87082.94</v>
      </c>
      <c r="H840" s="104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0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73">
        <v>43</v>
      </c>
      <c r="D841" s="275">
        <v>37895.949999999997</v>
      </c>
      <c r="E841" s="102">
        <v>49567.9</v>
      </c>
      <c r="F841" s="103" t="s">
        <v>97</v>
      </c>
      <c r="G841" s="102">
        <v>87463.85</v>
      </c>
      <c r="H841" s="104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0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74"/>
      <c r="D842" s="276"/>
      <c r="E842" s="102">
        <v>49567.9</v>
      </c>
      <c r="F842" s="103">
        <v>804.67</v>
      </c>
      <c r="G842" s="102">
        <v>88268.52</v>
      </c>
      <c r="H842" s="104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0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73">
        <v>44</v>
      </c>
      <c r="D843" s="275">
        <v>37895.949999999997</v>
      </c>
      <c r="E843" s="102">
        <v>50704.78</v>
      </c>
      <c r="F843" s="103" t="s">
        <v>97</v>
      </c>
      <c r="G843" s="102">
        <v>88600.73</v>
      </c>
      <c r="H843" s="104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0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74"/>
      <c r="D844" s="276"/>
      <c r="E844" s="102">
        <v>50704.78</v>
      </c>
      <c r="F844" s="103">
        <v>815.13</v>
      </c>
      <c r="G844" s="102">
        <v>89415.86</v>
      </c>
      <c r="H844" s="104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0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73">
        <v>45</v>
      </c>
      <c r="D845" s="275">
        <v>37895.949999999997</v>
      </c>
      <c r="E845" s="102">
        <v>51765.87</v>
      </c>
      <c r="F845" s="103" t="s">
        <v>97</v>
      </c>
      <c r="G845" s="102">
        <v>89661.82</v>
      </c>
      <c r="H845" s="104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0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74"/>
      <c r="D846" s="276"/>
      <c r="E846" s="102">
        <v>51765.87</v>
      </c>
      <c r="F846" s="103">
        <v>824.89</v>
      </c>
      <c r="G846" s="102">
        <v>90486.71</v>
      </c>
      <c r="H846" s="104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0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73">
        <v>46</v>
      </c>
      <c r="D847" s="275">
        <v>37895.949999999997</v>
      </c>
      <c r="E847" s="102">
        <v>52978.54</v>
      </c>
      <c r="F847" s="103" t="s">
        <v>97</v>
      </c>
      <c r="G847" s="102">
        <v>90874.49</v>
      </c>
      <c r="H847" s="104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0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74"/>
      <c r="D848" s="276"/>
      <c r="E848" s="102">
        <v>52978.54</v>
      </c>
      <c r="F848" s="103">
        <v>836.05</v>
      </c>
      <c r="G848" s="102">
        <v>91710.54</v>
      </c>
      <c r="H848" s="104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0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73">
        <v>47</v>
      </c>
      <c r="D849" s="275">
        <v>37895.949999999997</v>
      </c>
      <c r="E849" s="102">
        <v>54077.52</v>
      </c>
      <c r="F849" s="103" t="s">
        <v>97</v>
      </c>
      <c r="G849" s="102">
        <v>91973.47</v>
      </c>
      <c r="H849" s="104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0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74"/>
      <c r="D850" s="276"/>
      <c r="E850" s="102">
        <v>54077.52</v>
      </c>
      <c r="F850" s="103">
        <v>846.16</v>
      </c>
      <c r="G850" s="102">
        <v>92819.63</v>
      </c>
      <c r="H850" s="104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0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73">
        <v>48</v>
      </c>
      <c r="D851" s="275">
        <v>37895.949999999997</v>
      </c>
      <c r="E851" s="102">
        <v>55252.3</v>
      </c>
      <c r="F851" s="103" t="s">
        <v>97</v>
      </c>
      <c r="G851" s="102">
        <v>93148.25</v>
      </c>
      <c r="H851" s="104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0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74"/>
      <c r="D852" s="276"/>
      <c r="E852" s="102">
        <v>55252.3</v>
      </c>
      <c r="F852" s="103">
        <v>856.96</v>
      </c>
      <c r="G852" s="102">
        <v>94005.21</v>
      </c>
      <c r="H852" s="104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0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73">
        <v>49</v>
      </c>
      <c r="D853" s="275">
        <v>37895.949999999997</v>
      </c>
      <c r="E853" s="102">
        <v>56351.28</v>
      </c>
      <c r="F853" s="103" t="s">
        <v>97</v>
      </c>
      <c r="G853" s="102">
        <v>94247.23</v>
      </c>
      <c r="H853" s="104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0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74"/>
      <c r="D854" s="276"/>
      <c r="E854" s="102">
        <v>56351.28</v>
      </c>
      <c r="F854" s="103">
        <v>867.07</v>
      </c>
      <c r="G854" s="102">
        <v>95114.3</v>
      </c>
      <c r="H854" s="104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0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73">
        <v>50</v>
      </c>
      <c r="D855" s="275">
        <v>37895.949999999997</v>
      </c>
      <c r="E855" s="102">
        <v>57526.05</v>
      </c>
      <c r="F855" s="103" t="s">
        <v>97</v>
      </c>
      <c r="G855" s="102">
        <v>95422</v>
      </c>
      <c r="H855" s="104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0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74"/>
      <c r="D856" s="276"/>
      <c r="E856" s="102">
        <v>57526.05</v>
      </c>
      <c r="F856" s="103">
        <v>877.88</v>
      </c>
      <c r="G856" s="102">
        <v>96299.88</v>
      </c>
      <c r="H856" s="104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0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73">
        <v>51</v>
      </c>
      <c r="D857" s="275">
        <v>37895.949999999997</v>
      </c>
      <c r="E857" s="102">
        <v>58662.93</v>
      </c>
      <c r="F857" s="103" t="s">
        <v>97</v>
      </c>
      <c r="G857" s="102">
        <v>96558.88</v>
      </c>
      <c r="H857" s="104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0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74"/>
      <c r="D858" s="276"/>
      <c r="E858" s="102">
        <v>58662.93</v>
      </c>
      <c r="F858" s="103">
        <v>888.34</v>
      </c>
      <c r="G858" s="102">
        <v>97447.22</v>
      </c>
      <c r="H858" s="104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0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73">
        <v>52</v>
      </c>
      <c r="D859" s="275">
        <v>37895.949999999997</v>
      </c>
      <c r="E859" s="102">
        <v>59761.91</v>
      </c>
      <c r="F859" s="103" t="s">
        <v>97</v>
      </c>
      <c r="G859" s="102">
        <v>97657.86</v>
      </c>
      <c r="H859" s="104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0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74"/>
      <c r="D860" s="276"/>
      <c r="E860" s="102">
        <v>59761.91</v>
      </c>
      <c r="F860" s="103">
        <v>898.45</v>
      </c>
      <c r="G860" s="102">
        <v>98556.31</v>
      </c>
      <c r="H860" s="104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0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73">
        <v>53</v>
      </c>
      <c r="D861" s="275">
        <v>37895.949999999997</v>
      </c>
      <c r="E861" s="102">
        <v>60936.69</v>
      </c>
      <c r="F861" s="103" t="s">
        <v>97</v>
      </c>
      <c r="G861" s="102">
        <v>98832.639999999999</v>
      </c>
      <c r="H861" s="104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0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74"/>
      <c r="D862" s="276"/>
      <c r="E862" s="102">
        <v>60936.69</v>
      </c>
      <c r="F862" s="103">
        <v>909.26</v>
      </c>
      <c r="G862" s="102">
        <v>99741.9</v>
      </c>
      <c r="H862" s="104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0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73">
        <v>54</v>
      </c>
      <c r="D863" s="275">
        <v>37895.949999999997</v>
      </c>
      <c r="E863" s="102">
        <v>62035.67</v>
      </c>
      <c r="F863" s="103" t="s">
        <v>97</v>
      </c>
      <c r="G863" s="102">
        <v>99931.62</v>
      </c>
      <c r="H863" s="104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0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74"/>
      <c r="D864" s="276"/>
      <c r="E864" s="102">
        <v>62035.67</v>
      </c>
      <c r="F864" s="103">
        <v>919.37</v>
      </c>
      <c r="G864" s="102">
        <v>100850.99</v>
      </c>
      <c r="H864" s="104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0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73">
        <v>55</v>
      </c>
      <c r="D865" s="275">
        <v>37895.949999999997</v>
      </c>
      <c r="E865" s="102">
        <v>63210.44</v>
      </c>
      <c r="F865" s="103" t="s">
        <v>97</v>
      </c>
      <c r="G865" s="102">
        <v>101106.39</v>
      </c>
      <c r="H865" s="104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0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74"/>
      <c r="D866" s="276"/>
      <c r="E866" s="102">
        <v>63210.44</v>
      </c>
      <c r="F866" s="103">
        <v>930.18</v>
      </c>
      <c r="G866" s="102">
        <v>102036.57</v>
      </c>
      <c r="H866" s="104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0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73">
        <v>56</v>
      </c>
      <c r="D867" s="275">
        <v>37895.949999999997</v>
      </c>
      <c r="E867" s="102">
        <v>64347.32</v>
      </c>
      <c r="F867" s="103" t="s">
        <v>97</v>
      </c>
      <c r="G867" s="102">
        <v>102243.27</v>
      </c>
      <c r="H867" s="104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0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74"/>
      <c r="D868" s="276"/>
      <c r="E868" s="102">
        <v>64347.32</v>
      </c>
      <c r="F868" s="103">
        <v>940.64</v>
      </c>
      <c r="G868" s="102">
        <v>103183.91</v>
      </c>
      <c r="H868" s="104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0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73">
        <v>57</v>
      </c>
      <c r="D869" s="275">
        <v>37895.949999999997</v>
      </c>
      <c r="E869" s="102">
        <v>65408.41</v>
      </c>
      <c r="F869" s="103" t="s">
        <v>97</v>
      </c>
      <c r="G869" s="102">
        <v>103304.36</v>
      </c>
      <c r="H869" s="104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0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74"/>
      <c r="D870" s="276"/>
      <c r="E870" s="102">
        <v>65408.41</v>
      </c>
      <c r="F870" s="103">
        <v>950.4</v>
      </c>
      <c r="G870" s="102">
        <v>104254.76</v>
      </c>
      <c r="H870" s="104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0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73">
        <v>58</v>
      </c>
      <c r="D871" s="275">
        <v>37895.949999999997</v>
      </c>
      <c r="E871" s="102">
        <v>66621.08</v>
      </c>
      <c r="F871" s="103" t="s">
        <v>97</v>
      </c>
      <c r="G871" s="102">
        <v>104517.03</v>
      </c>
      <c r="H871" s="104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0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74"/>
      <c r="D872" s="276"/>
      <c r="E872" s="102">
        <v>66621.08</v>
      </c>
      <c r="F872" s="103">
        <v>961.56</v>
      </c>
      <c r="G872" s="102">
        <v>105478.59</v>
      </c>
      <c r="H872" s="104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0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73">
        <v>59</v>
      </c>
      <c r="D873" s="275">
        <v>37895.949999999997</v>
      </c>
      <c r="E873" s="102">
        <v>67720.06</v>
      </c>
      <c r="F873" s="103" t="s">
        <v>97</v>
      </c>
      <c r="G873" s="102">
        <v>105616.01</v>
      </c>
      <c r="H873" s="104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0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74"/>
      <c r="D874" s="276"/>
      <c r="E874" s="102">
        <v>67720.06</v>
      </c>
      <c r="F874" s="103">
        <v>971.67</v>
      </c>
      <c r="G874" s="102">
        <v>106587.68</v>
      </c>
      <c r="H874" s="104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0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73">
        <v>60</v>
      </c>
      <c r="D875" s="275">
        <v>37895.949999999997</v>
      </c>
      <c r="E875" s="102">
        <v>68894.84</v>
      </c>
      <c r="F875" s="103" t="s">
        <v>97</v>
      </c>
      <c r="G875" s="102">
        <v>106790.79</v>
      </c>
      <c r="H875" s="104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0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74"/>
      <c r="D876" s="276"/>
      <c r="E876" s="102">
        <v>68894.84</v>
      </c>
      <c r="F876" s="103">
        <v>982.48</v>
      </c>
      <c r="G876" s="102">
        <v>107773.27</v>
      </c>
      <c r="H876" s="104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0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73">
        <v>61</v>
      </c>
      <c r="D877" s="275">
        <v>37895.949999999997</v>
      </c>
      <c r="E877" s="102">
        <v>69993.820000000007</v>
      </c>
      <c r="F877" s="103" t="s">
        <v>97</v>
      </c>
      <c r="G877" s="102">
        <v>107889.77</v>
      </c>
      <c r="H877" s="104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0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74"/>
      <c r="D878" s="276"/>
      <c r="E878" s="102">
        <v>69993.820000000007</v>
      </c>
      <c r="F878" s="103">
        <v>992.59</v>
      </c>
      <c r="G878" s="102">
        <v>108882.36</v>
      </c>
      <c r="H878" s="104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0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73">
        <v>62</v>
      </c>
      <c r="D879" s="275">
        <v>37895.949999999997</v>
      </c>
      <c r="E879" s="102">
        <v>71168.59</v>
      </c>
      <c r="F879" s="103" t="s">
        <v>97</v>
      </c>
      <c r="G879" s="102">
        <v>109064.54</v>
      </c>
      <c r="H879" s="104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0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74"/>
      <c r="D880" s="276"/>
      <c r="E880" s="102">
        <v>71168.59</v>
      </c>
      <c r="F880" s="102">
        <v>1003.39</v>
      </c>
      <c r="G880" s="102">
        <v>110067.93</v>
      </c>
      <c r="H880" s="104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0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73">
        <v>63</v>
      </c>
      <c r="D881" s="275">
        <v>37895.949999999997</v>
      </c>
      <c r="E881" s="102">
        <v>72305.47</v>
      </c>
      <c r="F881" s="103" t="s">
        <v>97</v>
      </c>
      <c r="G881" s="102">
        <v>110201.42</v>
      </c>
      <c r="H881" s="104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0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74"/>
      <c r="D882" s="276"/>
      <c r="E882" s="102">
        <v>72305.47</v>
      </c>
      <c r="F882" s="102">
        <v>1013.85</v>
      </c>
      <c r="G882" s="102">
        <v>111215.27</v>
      </c>
      <c r="H882" s="104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0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73">
        <v>64</v>
      </c>
      <c r="D883" s="275">
        <v>37895.949999999997</v>
      </c>
      <c r="E883" s="102">
        <v>73404.460000000006</v>
      </c>
      <c r="F883" s="103" t="s">
        <v>97</v>
      </c>
      <c r="G883" s="102">
        <v>111300.41</v>
      </c>
      <c r="H883" s="104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0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74"/>
      <c r="D884" s="276"/>
      <c r="E884" s="102">
        <v>73404.460000000006</v>
      </c>
      <c r="F884" s="102">
        <v>1023.96</v>
      </c>
      <c r="G884" s="102">
        <v>112324.37</v>
      </c>
      <c r="H884" s="104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0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73">
        <v>65</v>
      </c>
      <c r="D885" s="275">
        <v>37895.949999999997</v>
      </c>
      <c r="E885" s="102">
        <v>74579.23</v>
      </c>
      <c r="F885" s="103" t="s">
        <v>97</v>
      </c>
      <c r="G885" s="102">
        <v>112475.18</v>
      </c>
      <c r="H885" s="104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0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74"/>
      <c r="D886" s="276"/>
      <c r="E886" s="102">
        <v>74579.23</v>
      </c>
      <c r="F886" s="102">
        <v>1034.77</v>
      </c>
      <c r="G886" s="102">
        <v>113509.95</v>
      </c>
      <c r="H886" s="104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0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73">
        <v>66</v>
      </c>
      <c r="D887" s="275">
        <v>37895.949999999997</v>
      </c>
      <c r="E887" s="102">
        <v>75678.210000000006</v>
      </c>
      <c r="F887" s="103" t="s">
        <v>97</v>
      </c>
      <c r="G887" s="102">
        <v>113574.16</v>
      </c>
      <c r="H887" s="104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0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74"/>
      <c r="D888" s="276"/>
      <c r="E888" s="102">
        <v>75678.210000000006</v>
      </c>
      <c r="F888" s="102">
        <v>1044.8800000000001</v>
      </c>
      <c r="G888" s="102">
        <v>114619.04</v>
      </c>
      <c r="H888" s="104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0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73">
        <v>67</v>
      </c>
      <c r="D889" s="275">
        <v>37895.949999999997</v>
      </c>
      <c r="E889" s="102">
        <v>76852.990000000005</v>
      </c>
      <c r="F889" s="103" t="s">
        <v>97</v>
      </c>
      <c r="G889" s="102">
        <v>114748.94</v>
      </c>
      <c r="H889" s="104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0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74"/>
      <c r="D890" s="276"/>
      <c r="E890" s="102">
        <v>76852.990000000005</v>
      </c>
      <c r="F890" s="102">
        <v>1055.69</v>
      </c>
      <c r="G890" s="102">
        <v>115804.63</v>
      </c>
      <c r="H890" s="104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0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73">
        <v>68</v>
      </c>
      <c r="D891" s="275">
        <v>37895.949999999997</v>
      </c>
      <c r="E891" s="102">
        <v>77989.87</v>
      </c>
      <c r="F891" s="103" t="s">
        <v>97</v>
      </c>
      <c r="G891" s="102">
        <v>115885.82</v>
      </c>
      <c r="H891" s="104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0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74"/>
      <c r="D892" s="276"/>
      <c r="E892" s="102">
        <v>77989.87</v>
      </c>
      <c r="F892" s="102">
        <v>1066.1500000000001</v>
      </c>
      <c r="G892" s="102">
        <v>116951.97</v>
      </c>
      <c r="H892" s="104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0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73">
        <v>69</v>
      </c>
      <c r="D893" s="275">
        <v>37895.949999999997</v>
      </c>
      <c r="E893" s="102">
        <v>79050.95</v>
      </c>
      <c r="F893" s="103" t="s">
        <v>97</v>
      </c>
      <c r="G893" s="102">
        <v>116946.9</v>
      </c>
      <c r="H893" s="104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0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74"/>
      <c r="D894" s="276"/>
      <c r="E894" s="102">
        <v>79050.95</v>
      </c>
      <c r="F894" s="102">
        <v>1075.9100000000001</v>
      </c>
      <c r="G894" s="102">
        <v>118022.81</v>
      </c>
      <c r="H894" s="104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0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73">
        <v>70</v>
      </c>
      <c r="D895" s="275">
        <v>37895.949999999997</v>
      </c>
      <c r="E895" s="102">
        <v>80263.62</v>
      </c>
      <c r="F895" s="103" t="s">
        <v>97</v>
      </c>
      <c r="G895" s="102">
        <v>118159.57</v>
      </c>
      <c r="H895" s="104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0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74"/>
      <c r="D896" s="276"/>
      <c r="E896" s="102">
        <v>80263.62</v>
      </c>
      <c r="F896" s="102">
        <v>1087.07</v>
      </c>
      <c r="G896" s="102">
        <v>119246.64</v>
      </c>
      <c r="H896" s="104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0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73">
        <v>71</v>
      </c>
      <c r="D897" s="275">
        <v>37895.949999999997</v>
      </c>
      <c r="E897" s="102">
        <v>81362.600000000006</v>
      </c>
      <c r="F897" s="103" t="s">
        <v>97</v>
      </c>
      <c r="G897" s="102">
        <v>119258.55</v>
      </c>
      <c r="H897" s="104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0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74"/>
      <c r="D898" s="276"/>
      <c r="E898" s="102">
        <v>81362.600000000006</v>
      </c>
      <c r="F898" s="102">
        <v>1097.18</v>
      </c>
      <c r="G898" s="102">
        <v>120355.73</v>
      </c>
      <c r="H898" s="104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0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73">
        <v>72</v>
      </c>
      <c r="D899" s="275">
        <v>37895.949999999997</v>
      </c>
      <c r="E899" s="102">
        <v>82537.38</v>
      </c>
      <c r="F899" s="103" t="s">
        <v>97</v>
      </c>
      <c r="G899" s="102">
        <v>120433.33</v>
      </c>
      <c r="H899" s="104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0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74"/>
      <c r="D900" s="276"/>
      <c r="E900" s="102">
        <v>82537.38</v>
      </c>
      <c r="F900" s="102">
        <v>1107.99</v>
      </c>
      <c r="G900" s="102">
        <v>121541.32</v>
      </c>
      <c r="H900" s="104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0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73">
        <v>73</v>
      </c>
      <c r="D901" s="275">
        <v>37895.949999999997</v>
      </c>
      <c r="E901" s="102">
        <v>83636.36</v>
      </c>
      <c r="F901" s="103" t="s">
        <v>97</v>
      </c>
      <c r="G901" s="102">
        <v>121532.31</v>
      </c>
      <c r="H901" s="104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0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74"/>
      <c r="D902" s="276"/>
      <c r="E902" s="102">
        <v>83636.36</v>
      </c>
      <c r="F902" s="102">
        <v>1118.0999999999999</v>
      </c>
      <c r="G902" s="102">
        <v>122650.41</v>
      </c>
      <c r="H902" s="104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0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73">
        <v>74</v>
      </c>
      <c r="D903" s="275">
        <v>37895.949999999997</v>
      </c>
      <c r="E903" s="102">
        <v>84811.14</v>
      </c>
      <c r="F903" s="103" t="s">
        <v>97</v>
      </c>
      <c r="G903" s="102">
        <v>122707.09</v>
      </c>
      <c r="H903" s="104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0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74"/>
      <c r="D904" s="276"/>
      <c r="E904" s="102">
        <v>84811.14</v>
      </c>
      <c r="F904" s="102">
        <v>1128.9100000000001</v>
      </c>
      <c r="G904" s="102">
        <v>123836</v>
      </c>
      <c r="H904" s="104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0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73">
        <v>75</v>
      </c>
      <c r="D905" s="275">
        <v>37895.949999999997</v>
      </c>
      <c r="E905" s="102">
        <v>85948.01</v>
      </c>
      <c r="F905" s="103" t="s">
        <v>97</v>
      </c>
      <c r="G905" s="102">
        <v>123843.96</v>
      </c>
      <c r="H905" s="104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0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74"/>
      <c r="D906" s="276"/>
      <c r="E906" s="102">
        <v>85948.01</v>
      </c>
      <c r="F906" s="102">
        <v>1139.3599999999999</v>
      </c>
      <c r="G906" s="102">
        <v>124983.32</v>
      </c>
      <c r="H906" s="104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0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73">
        <v>76</v>
      </c>
      <c r="D907" s="275">
        <v>37895.949999999997</v>
      </c>
      <c r="E907" s="102">
        <v>87047</v>
      </c>
      <c r="F907" s="103" t="s">
        <v>97</v>
      </c>
      <c r="G907" s="102">
        <v>124942.95</v>
      </c>
      <c r="H907" s="104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0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74"/>
      <c r="D908" s="276"/>
      <c r="E908" s="102">
        <v>87047</v>
      </c>
      <c r="F908" s="102">
        <v>1149.48</v>
      </c>
      <c r="G908" s="102">
        <v>126092.43</v>
      </c>
      <c r="H908" s="104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0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73">
        <v>77</v>
      </c>
      <c r="D909" s="275">
        <v>37895.949999999997</v>
      </c>
      <c r="E909" s="102">
        <v>88221.77</v>
      </c>
      <c r="F909" s="103" t="s">
        <v>97</v>
      </c>
      <c r="G909" s="102">
        <v>126117.72</v>
      </c>
      <c r="H909" s="104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0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74"/>
      <c r="D910" s="276"/>
      <c r="E910" s="102">
        <v>88221.77</v>
      </c>
      <c r="F910" s="102">
        <v>1160.28</v>
      </c>
      <c r="G910" s="102">
        <v>127278</v>
      </c>
      <c r="H910" s="104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0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73">
        <v>78</v>
      </c>
      <c r="D911" s="275">
        <v>37895.949999999997</v>
      </c>
      <c r="E911" s="102">
        <v>89320.75</v>
      </c>
      <c r="F911" s="103" t="s">
        <v>97</v>
      </c>
      <c r="G911" s="102">
        <v>127216.7</v>
      </c>
      <c r="H911" s="104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0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74"/>
      <c r="D912" s="276"/>
      <c r="E912" s="102">
        <v>89320.75</v>
      </c>
      <c r="F912" s="102">
        <v>1170.3900000000001</v>
      </c>
      <c r="G912" s="102">
        <v>128387.09</v>
      </c>
      <c r="H912" s="104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0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73">
        <v>79</v>
      </c>
      <c r="D913" s="275">
        <v>37895.949999999997</v>
      </c>
      <c r="E913" s="102">
        <v>90495.53</v>
      </c>
      <c r="F913" s="103" t="s">
        <v>97</v>
      </c>
      <c r="G913" s="102">
        <v>128391.48</v>
      </c>
      <c r="H913" s="104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0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74"/>
      <c r="D914" s="276"/>
      <c r="E914" s="102">
        <v>90495.53</v>
      </c>
      <c r="F914" s="102">
        <v>1181.2</v>
      </c>
      <c r="G914" s="102">
        <v>129572.68</v>
      </c>
      <c r="H914" s="104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0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73">
        <v>80</v>
      </c>
      <c r="D915" s="275">
        <v>37895.949999999997</v>
      </c>
      <c r="E915" s="102">
        <v>91632.41</v>
      </c>
      <c r="F915" s="103" t="s">
        <v>97</v>
      </c>
      <c r="G915" s="102">
        <v>129528.36</v>
      </c>
      <c r="H915" s="104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0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74"/>
      <c r="D916" s="276"/>
      <c r="E916" s="102">
        <v>91632.41</v>
      </c>
      <c r="F916" s="102">
        <v>1191.6600000000001</v>
      </c>
      <c r="G916" s="102">
        <v>130720.02</v>
      </c>
      <c r="H916" s="104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0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73">
        <v>81</v>
      </c>
      <c r="D917" s="275">
        <v>37895.949999999997</v>
      </c>
      <c r="E917" s="102">
        <v>92693.49</v>
      </c>
      <c r="F917" s="103" t="s">
        <v>97</v>
      </c>
      <c r="G917" s="102">
        <v>130589.44</v>
      </c>
      <c r="H917" s="104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0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74"/>
      <c r="D918" s="276"/>
      <c r="E918" s="102">
        <v>92693.49</v>
      </c>
      <c r="F918" s="102">
        <v>1201.42</v>
      </c>
      <c r="G918" s="102">
        <v>131790.85999999999</v>
      </c>
      <c r="H918" s="104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0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73">
        <v>82</v>
      </c>
      <c r="D919" s="275">
        <v>37895.949999999997</v>
      </c>
      <c r="E919" s="102">
        <v>93906.16</v>
      </c>
      <c r="F919" s="103" t="s">
        <v>97</v>
      </c>
      <c r="G919" s="102">
        <v>131802.10999999999</v>
      </c>
      <c r="H919" s="104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0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74"/>
      <c r="D920" s="276"/>
      <c r="E920" s="102">
        <v>93906.16</v>
      </c>
      <c r="F920" s="102">
        <v>1212.58</v>
      </c>
      <c r="G920" s="102">
        <v>133014.69</v>
      </c>
      <c r="H920" s="104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0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73">
        <v>83</v>
      </c>
      <c r="D921" s="275">
        <v>37895.949999999997</v>
      </c>
      <c r="E921" s="102">
        <v>95005.15</v>
      </c>
      <c r="F921" s="103" t="s">
        <v>97</v>
      </c>
      <c r="G921" s="102">
        <v>132901.1</v>
      </c>
      <c r="H921" s="104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0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74"/>
      <c r="D922" s="276"/>
      <c r="E922" s="102">
        <v>95005.15</v>
      </c>
      <c r="F922" s="102">
        <v>1222.69</v>
      </c>
      <c r="G922" s="102">
        <v>134123.79</v>
      </c>
      <c r="H922" s="104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0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73">
        <v>84</v>
      </c>
      <c r="D923" s="275">
        <v>37895.949999999997</v>
      </c>
      <c r="E923" s="102">
        <v>96179.92</v>
      </c>
      <c r="F923" s="103" t="s">
        <v>97</v>
      </c>
      <c r="G923" s="102">
        <v>134075.87</v>
      </c>
      <c r="H923" s="104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0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74"/>
      <c r="D924" s="276"/>
      <c r="E924" s="102">
        <v>96179.92</v>
      </c>
      <c r="F924" s="102">
        <v>1233.5</v>
      </c>
      <c r="G924" s="102">
        <v>135309.37</v>
      </c>
      <c r="H924" s="104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0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73">
        <v>85</v>
      </c>
      <c r="D925" s="275">
        <v>37895.949999999997</v>
      </c>
      <c r="E925" s="102">
        <v>97278.9</v>
      </c>
      <c r="F925" s="103" t="s">
        <v>97</v>
      </c>
      <c r="G925" s="102">
        <v>135174.85</v>
      </c>
      <c r="H925" s="104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0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74"/>
      <c r="D926" s="276"/>
      <c r="E926" s="102">
        <v>97278.9</v>
      </c>
      <c r="F926" s="102">
        <v>1243.6099999999999</v>
      </c>
      <c r="G926" s="102">
        <v>136418.46</v>
      </c>
      <c r="H926" s="104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0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73">
        <v>86</v>
      </c>
      <c r="D927" s="275">
        <v>37895.949999999997</v>
      </c>
      <c r="E927" s="102">
        <v>98453.68</v>
      </c>
      <c r="F927" s="103" t="s">
        <v>97</v>
      </c>
      <c r="G927" s="102">
        <v>136349.63</v>
      </c>
      <c r="H927" s="104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0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74"/>
      <c r="D928" s="276"/>
      <c r="E928" s="102">
        <v>98453.68</v>
      </c>
      <c r="F928" s="102">
        <v>1254.42</v>
      </c>
      <c r="G928" s="102">
        <v>137604.04999999999</v>
      </c>
      <c r="H928" s="104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0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73">
        <v>87</v>
      </c>
      <c r="D929" s="275">
        <v>37895.949999999997</v>
      </c>
      <c r="E929" s="102">
        <v>99590.56</v>
      </c>
      <c r="F929" s="103" t="s">
        <v>97</v>
      </c>
      <c r="G929" s="102">
        <v>137486.51</v>
      </c>
      <c r="H929" s="104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0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74"/>
      <c r="D930" s="276"/>
      <c r="E930" s="102">
        <v>99590.56</v>
      </c>
      <c r="F930" s="102">
        <v>1264.8800000000001</v>
      </c>
      <c r="G930" s="102">
        <v>138751.39000000001</v>
      </c>
      <c r="H930" s="104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0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73">
        <v>88</v>
      </c>
      <c r="D931" s="275">
        <v>37895.949999999997</v>
      </c>
      <c r="E931" s="102">
        <v>100689.54</v>
      </c>
      <c r="F931" s="103" t="s">
        <v>97</v>
      </c>
      <c r="G931" s="102">
        <v>138585.49</v>
      </c>
      <c r="H931" s="104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0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74"/>
      <c r="D932" s="276"/>
      <c r="E932" s="102">
        <v>100689.54</v>
      </c>
      <c r="F932" s="102">
        <v>1274.99</v>
      </c>
      <c r="G932" s="102">
        <v>139860.48000000001</v>
      </c>
      <c r="H932" s="104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0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73">
        <v>89</v>
      </c>
      <c r="D933" s="275">
        <v>37895.949999999997</v>
      </c>
      <c r="E933" s="102">
        <v>101864.31</v>
      </c>
      <c r="F933" s="103" t="s">
        <v>97</v>
      </c>
      <c r="G933" s="102">
        <v>139760.26</v>
      </c>
      <c r="H933" s="104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0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74"/>
      <c r="D934" s="276"/>
      <c r="E934" s="102">
        <v>101864.31</v>
      </c>
      <c r="F934" s="102">
        <v>1285.79</v>
      </c>
      <c r="G934" s="102">
        <v>141046.04999999999</v>
      </c>
      <c r="H934" s="104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0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73">
        <v>90</v>
      </c>
      <c r="D935" s="275">
        <v>37895.949999999997</v>
      </c>
      <c r="E935" s="102">
        <v>102963.3</v>
      </c>
      <c r="F935" s="103" t="s">
        <v>97</v>
      </c>
      <c r="G935" s="102">
        <v>140859.25</v>
      </c>
      <c r="H935" s="104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0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74"/>
      <c r="D936" s="276"/>
      <c r="E936" s="102">
        <v>102963.3</v>
      </c>
      <c r="F936" s="102">
        <v>1295.9100000000001</v>
      </c>
      <c r="G936" s="102">
        <v>142155.16</v>
      </c>
      <c r="H936" s="104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0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73">
        <v>91</v>
      </c>
      <c r="D937" s="275">
        <v>37895.949999999997</v>
      </c>
      <c r="E937" s="102">
        <v>104138.07</v>
      </c>
      <c r="F937" s="103" t="s">
        <v>97</v>
      </c>
      <c r="G937" s="102">
        <v>142034.01999999999</v>
      </c>
      <c r="H937" s="104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0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74"/>
      <c r="D938" s="276"/>
      <c r="E938" s="102">
        <v>104138.07</v>
      </c>
      <c r="F938" s="102">
        <v>1306.71</v>
      </c>
      <c r="G938" s="102">
        <v>143340.73000000001</v>
      </c>
      <c r="H938" s="104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0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73">
        <v>92</v>
      </c>
      <c r="D939" s="275">
        <v>37895.949999999997</v>
      </c>
      <c r="E939" s="102">
        <v>105274.95</v>
      </c>
      <c r="F939" s="103" t="s">
        <v>97</v>
      </c>
      <c r="G939" s="102">
        <v>143170.9</v>
      </c>
      <c r="H939" s="104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0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74"/>
      <c r="D940" s="276"/>
      <c r="E940" s="102">
        <v>105274.95</v>
      </c>
      <c r="F940" s="102">
        <v>1317.17</v>
      </c>
      <c r="G940" s="102">
        <v>144488.07</v>
      </c>
      <c r="H940" s="104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0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73">
        <v>93</v>
      </c>
      <c r="D941" s="275">
        <v>37895.949999999997</v>
      </c>
      <c r="E941" s="102">
        <v>106336.04</v>
      </c>
      <c r="F941" s="103" t="s">
        <v>97</v>
      </c>
      <c r="G941" s="102">
        <v>144231.99</v>
      </c>
      <c r="H941" s="104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0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74"/>
      <c r="D942" s="276"/>
      <c r="E942" s="102">
        <v>106336.04</v>
      </c>
      <c r="F942" s="102">
        <v>1326.93</v>
      </c>
      <c r="G942" s="102">
        <v>145558.92000000001</v>
      </c>
      <c r="H942" s="104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0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73">
        <v>94</v>
      </c>
      <c r="D943" s="275">
        <v>37895.949999999997</v>
      </c>
      <c r="E943" s="102">
        <v>107548.71</v>
      </c>
      <c r="F943" s="103" t="s">
        <v>97</v>
      </c>
      <c r="G943" s="102">
        <v>145444.66</v>
      </c>
      <c r="H943" s="104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0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74"/>
      <c r="D944" s="276"/>
      <c r="E944" s="102">
        <v>107548.71</v>
      </c>
      <c r="F944" s="102">
        <v>1338.09</v>
      </c>
      <c r="G944" s="102">
        <v>146782.75</v>
      </c>
      <c r="H944" s="104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0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73">
        <v>95</v>
      </c>
      <c r="D945" s="275">
        <v>37895.949999999997</v>
      </c>
      <c r="E945" s="102">
        <v>108647.69</v>
      </c>
      <c r="F945" s="103" t="s">
        <v>97</v>
      </c>
      <c r="G945" s="102">
        <v>146543.64000000001</v>
      </c>
      <c r="H945" s="104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0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74"/>
      <c r="D946" s="276"/>
      <c r="E946" s="102">
        <v>108647.69</v>
      </c>
      <c r="F946" s="102">
        <v>1348.2</v>
      </c>
      <c r="G946" s="102">
        <v>147891.84</v>
      </c>
      <c r="H946" s="104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0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73">
        <v>96</v>
      </c>
      <c r="D947" s="275">
        <v>37895.949999999997</v>
      </c>
      <c r="E947" s="102">
        <v>109822.46</v>
      </c>
      <c r="F947" s="103" t="s">
        <v>97</v>
      </c>
      <c r="G947" s="102">
        <v>147718.41</v>
      </c>
      <c r="H947" s="104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0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74"/>
      <c r="D948" s="276"/>
      <c r="E948" s="102">
        <v>109822.46</v>
      </c>
      <c r="F948" s="102">
        <v>1359.01</v>
      </c>
      <c r="G948" s="102">
        <v>149077.42000000001</v>
      </c>
      <c r="H948" s="104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0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73">
        <v>97</v>
      </c>
      <c r="D949" s="275">
        <v>37895.949999999997</v>
      </c>
      <c r="E949" s="102">
        <v>110921.45</v>
      </c>
      <c r="F949" s="103" t="s">
        <v>97</v>
      </c>
      <c r="G949" s="102">
        <v>148817.4</v>
      </c>
      <c r="H949" s="104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0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74"/>
      <c r="D950" s="276"/>
      <c r="E950" s="102">
        <v>110921.45</v>
      </c>
      <c r="F950" s="102">
        <v>1369.12</v>
      </c>
      <c r="G950" s="102">
        <v>150186.51999999999</v>
      </c>
      <c r="H950" s="104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0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73">
        <v>98</v>
      </c>
      <c r="D951" s="275">
        <v>37895.949999999997</v>
      </c>
      <c r="E951" s="102">
        <v>112096.22</v>
      </c>
      <c r="F951" s="103" t="s">
        <v>97</v>
      </c>
      <c r="G951" s="102">
        <v>149992.17000000001</v>
      </c>
      <c r="H951" s="104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0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74"/>
      <c r="D952" s="276"/>
      <c r="E952" s="102">
        <v>112096.22</v>
      </c>
      <c r="F952" s="102">
        <v>1379.93</v>
      </c>
      <c r="G952" s="102">
        <v>151372.1</v>
      </c>
      <c r="H952" s="104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0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73">
        <v>99</v>
      </c>
      <c r="D953" s="275">
        <v>37895.949999999997</v>
      </c>
      <c r="E953" s="102">
        <v>113233.1</v>
      </c>
      <c r="F953" s="103" t="s">
        <v>97</v>
      </c>
      <c r="G953" s="102">
        <v>151129.04999999999</v>
      </c>
      <c r="H953" s="104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0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74"/>
      <c r="D954" s="276"/>
      <c r="E954" s="102">
        <v>113233.1</v>
      </c>
      <c r="F954" s="102">
        <v>1390.39</v>
      </c>
      <c r="G954" s="102">
        <v>152519.44</v>
      </c>
      <c r="H954" s="104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0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73">
        <v>100</v>
      </c>
      <c r="D955" s="275">
        <v>37895.949999999997</v>
      </c>
      <c r="E955" s="102">
        <v>114332.08</v>
      </c>
      <c r="F955" s="103" t="s">
        <v>97</v>
      </c>
      <c r="G955" s="102">
        <v>152228.03</v>
      </c>
      <c r="H955" s="104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0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74"/>
      <c r="D956" s="276"/>
      <c r="E956" s="102">
        <v>114332.08</v>
      </c>
      <c r="F956" s="102">
        <v>1400.5</v>
      </c>
      <c r="G956" s="102">
        <v>153628.53</v>
      </c>
      <c r="H956" s="104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0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73">
        <v>101</v>
      </c>
      <c r="D957" s="275">
        <v>37895.949999999997</v>
      </c>
      <c r="E957" s="102">
        <v>115506.86</v>
      </c>
      <c r="F957" s="103" t="s">
        <v>97</v>
      </c>
      <c r="G957" s="102">
        <v>153402.81</v>
      </c>
      <c r="H957" s="104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0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74"/>
      <c r="D958" s="276"/>
      <c r="E958" s="102">
        <v>115506.86</v>
      </c>
      <c r="F958" s="102">
        <v>1411.31</v>
      </c>
      <c r="G958" s="102">
        <v>154814.12</v>
      </c>
      <c r="H958" s="104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0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73">
        <v>102</v>
      </c>
      <c r="D959" s="275">
        <v>37895.949999999997</v>
      </c>
      <c r="E959" s="102">
        <v>116605.84</v>
      </c>
      <c r="F959" s="103" t="s">
        <v>97</v>
      </c>
      <c r="G959" s="102">
        <v>154501.79</v>
      </c>
      <c r="H959" s="104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0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74"/>
      <c r="D960" s="276"/>
      <c r="E960" s="102">
        <v>116605.84</v>
      </c>
      <c r="F960" s="102">
        <v>1421.42</v>
      </c>
      <c r="G960" s="102">
        <v>155923.21</v>
      </c>
      <c r="H960" s="104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0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73">
        <v>103</v>
      </c>
      <c r="D961" s="275">
        <v>37895.949999999997</v>
      </c>
      <c r="E961" s="102">
        <v>117780.61</v>
      </c>
      <c r="F961" s="103" t="s">
        <v>97</v>
      </c>
      <c r="G961" s="102">
        <v>155676.56</v>
      </c>
      <c r="H961" s="104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0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74"/>
      <c r="D962" s="276"/>
      <c r="E962" s="102">
        <v>117780.61</v>
      </c>
      <c r="F962" s="102">
        <v>1432.22</v>
      </c>
      <c r="G962" s="102">
        <v>157108.78</v>
      </c>
      <c r="H962" s="104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0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73">
        <v>104</v>
      </c>
      <c r="D963" s="275">
        <v>37895.949999999997</v>
      </c>
      <c r="E963" s="102">
        <v>118917.49</v>
      </c>
      <c r="F963" s="103" t="s">
        <v>97</v>
      </c>
      <c r="G963" s="102">
        <v>156813.44</v>
      </c>
      <c r="H963" s="104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0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74"/>
      <c r="D964" s="276"/>
      <c r="E964" s="102">
        <v>118917.49</v>
      </c>
      <c r="F964" s="102">
        <v>1442.68</v>
      </c>
      <c r="G964" s="102">
        <v>158256.12</v>
      </c>
      <c r="H964" s="104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0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73">
        <v>105</v>
      </c>
      <c r="D965" s="275">
        <v>37895.949999999997</v>
      </c>
      <c r="E965" s="102">
        <v>119978.58</v>
      </c>
      <c r="F965" s="103" t="s">
        <v>97</v>
      </c>
      <c r="G965" s="102">
        <v>157874.53</v>
      </c>
      <c r="H965" s="104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0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74"/>
      <c r="D966" s="276"/>
      <c r="E966" s="102">
        <v>119978.58</v>
      </c>
      <c r="F966" s="102">
        <v>1452.45</v>
      </c>
      <c r="G966" s="102">
        <v>159326.98000000001</v>
      </c>
      <c r="H966" s="104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0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73">
        <v>106</v>
      </c>
      <c r="D967" s="275">
        <v>37895.949999999997</v>
      </c>
      <c r="E967" s="102">
        <v>121191.25</v>
      </c>
      <c r="F967" s="103" t="s">
        <v>97</v>
      </c>
      <c r="G967" s="102">
        <v>159087.20000000001</v>
      </c>
      <c r="H967" s="104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0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74"/>
      <c r="D968" s="276"/>
      <c r="E968" s="102">
        <v>121191.25</v>
      </c>
      <c r="F968" s="102">
        <v>1463.6</v>
      </c>
      <c r="G968" s="102">
        <v>160550.79999999999</v>
      </c>
      <c r="H968" s="104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0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73">
        <v>107</v>
      </c>
      <c r="D969" s="275">
        <v>37895.949999999997</v>
      </c>
      <c r="E969" s="102">
        <v>122290.23</v>
      </c>
      <c r="F969" s="103" t="s">
        <v>97</v>
      </c>
      <c r="G969" s="102">
        <v>160186.18</v>
      </c>
      <c r="H969" s="104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0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74"/>
      <c r="D970" s="276"/>
      <c r="E970" s="102">
        <v>122290.23</v>
      </c>
      <c r="F970" s="102">
        <v>1473.71</v>
      </c>
      <c r="G970" s="102">
        <v>161659.89000000001</v>
      </c>
      <c r="H970" s="104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0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73">
        <v>108</v>
      </c>
      <c r="D971" s="275">
        <v>37895.949999999997</v>
      </c>
      <c r="E971" s="102">
        <v>123465.01</v>
      </c>
      <c r="F971" s="103" t="s">
        <v>97</v>
      </c>
      <c r="G971" s="102">
        <v>161360.95999999999</v>
      </c>
      <c r="H971" s="104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0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74"/>
      <c r="D972" s="276"/>
      <c r="E972" s="102">
        <v>123465.01</v>
      </c>
      <c r="F972" s="102">
        <v>1484.52</v>
      </c>
      <c r="G972" s="102">
        <v>162845.48000000001</v>
      </c>
      <c r="H972" s="104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0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73">
        <v>109</v>
      </c>
      <c r="D973" s="275">
        <v>37895.949999999997</v>
      </c>
      <c r="E973" s="102">
        <v>124563.99</v>
      </c>
      <c r="F973" s="103" t="s">
        <v>97</v>
      </c>
      <c r="G973" s="102">
        <v>162459.94</v>
      </c>
      <c r="H973" s="104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0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74"/>
      <c r="D974" s="276"/>
      <c r="E974" s="102">
        <v>124563.99</v>
      </c>
      <c r="F974" s="102">
        <v>1494.63</v>
      </c>
      <c r="G974" s="102">
        <v>163954.57</v>
      </c>
      <c r="H974" s="104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0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73">
        <v>110</v>
      </c>
      <c r="D975" s="275">
        <v>37895.949999999997</v>
      </c>
      <c r="E975" s="102">
        <v>125738.76</v>
      </c>
      <c r="F975" s="103" t="s">
        <v>97</v>
      </c>
      <c r="G975" s="102">
        <v>163634.71</v>
      </c>
      <c r="H975" s="104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0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74"/>
      <c r="D976" s="276"/>
      <c r="E976" s="102">
        <v>125738.76</v>
      </c>
      <c r="F976" s="102">
        <v>1505.44</v>
      </c>
      <c r="G976" s="102">
        <v>165140.15</v>
      </c>
      <c r="H976" s="104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0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73">
        <v>111</v>
      </c>
      <c r="D977" s="275">
        <v>37895.949999999997</v>
      </c>
      <c r="E977" s="102">
        <v>126875.64</v>
      </c>
      <c r="F977" s="103" t="s">
        <v>97</v>
      </c>
      <c r="G977" s="102">
        <v>164771.59</v>
      </c>
      <c r="H977" s="104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0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74"/>
      <c r="D978" s="276"/>
      <c r="E978" s="102">
        <v>126875.64</v>
      </c>
      <c r="F978" s="102">
        <v>1515.9</v>
      </c>
      <c r="G978" s="102">
        <v>166287.49</v>
      </c>
      <c r="H978" s="104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0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73">
        <v>112</v>
      </c>
      <c r="D979" s="275">
        <v>37895.949999999997</v>
      </c>
      <c r="E979" s="102">
        <v>127974.62</v>
      </c>
      <c r="F979" s="103" t="s">
        <v>97</v>
      </c>
      <c r="G979" s="102">
        <v>165870.57</v>
      </c>
      <c r="H979" s="104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0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74"/>
      <c r="D980" s="276"/>
      <c r="E980" s="102">
        <v>127974.62</v>
      </c>
      <c r="F980" s="102">
        <v>1526.01</v>
      </c>
      <c r="G980" s="102">
        <v>167396.57999999999</v>
      </c>
      <c r="H980" s="104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0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73">
        <v>113</v>
      </c>
      <c r="D981" s="275">
        <v>37895.949999999997</v>
      </c>
      <c r="E981" s="102">
        <v>129149.4</v>
      </c>
      <c r="F981" s="103" t="s">
        <v>97</v>
      </c>
      <c r="G981" s="102">
        <v>167045.35</v>
      </c>
      <c r="H981" s="104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0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74"/>
      <c r="D982" s="276"/>
      <c r="E982" s="102">
        <v>129149.4</v>
      </c>
      <c r="F982" s="102">
        <v>1536.82</v>
      </c>
      <c r="G982" s="102">
        <v>168582.17</v>
      </c>
      <c r="H982" s="104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0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73">
        <v>114</v>
      </c>
      <c r="D983" s="275">
        <v>37895.949999999997</v>
      </c>
      <c r="E983" s="102">
        <v>130248.38</v>
      </c>
      <c r="F983" s="103" t="s">
        <v>97</v>
      </c>
      <c r="G983" s="102">
        <v>168144.33</v>
      </c>
      <c r="H983" s="104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0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74"/>
      <c r="D984" s="276"/>
      <c r="E984" s="102">
        <v>130248.38</v>
      </c>
      <c r="F984" s="102">
        <v>1546.93</v>
      </c>
      <c r="G984" s="102">
        <v>169691.26</v>
      </c>
      <c r="H984" s="104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0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73">
        <v>115</v>
      </c>
      <c r="D985" s="275">
        <v>37895.949999999997</v>
      </c>
      <c r="E985" s="102">
        <v>131423.15</v>
      </c>
      <c r="F985" s="103" t="s">
        <v>97</v>
      </c>
      <c r="G985" s="102">
        <v>169319.1</v>
      </c>
      <c r="H985" s="104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0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74"/>
      <c r="D986" s="276"/>
      <c r="E986" s="102">
        <v>131423.15</v>
      </c>
      <c r="F986" s="102">
        <v>1557.74</v>
      </c>
      <c r="G986" s="102">
        <v>170876.84</v>
      </c>
      <c r="H986" s="104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0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73">
        <v>116</v>
      </c>
      <c r="D987" s="275">
        <v>37895.949999999997</v>
      </c>
      <c r="E987" s="102">
        <v>132560.03</v>
      </c>
      <c r="F987" s="103" t="s">
        <v>97</v>
      </c>
      <c r="G987" s="102">
        <v>170455.98</v>
      </c>
      <c r="H987" s="104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0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74"/>
      <c r="D988" s="276"/>
      <c r="E988" s="102">
        <v>132560.03</v>
      </c>
      <c r="F988" s="102">
        <v>1568.2</v>
      </c>
      <c r="G988" s="102">
        <v>172024.18</v>
      </c>
      <c r="H988" s="104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0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73">
        <v>117</v>
      </c>
      <c r="D989" s="275">
        <v>37895.949999999997</v>
      </c>
      <c r="E989" s="102">
        <v>133621.12</v>
      </c>
      <c r="F989" s="103" t="s">
        <v>97</v>
      </c>
      <c r="G989" s="102">
        <v>171517.07</v>
      </c>
      <c r="H989" s="104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0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74"/>
      <c r="D990" s="276"/>
      <c r="E990" s="102">
        <v>133621.12</v>
      </c>
      <c r="F990" s="102">
        <v>1577.96</v>
      </c>
      <c r="G990" s="102">
        <v>173095.03</v>
      </c>
      <c r="H990" s="104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0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73">
        <v>118</v>
      </c>
      <c r="D991" s="275">
        <v>37895.949999999997</v>
      </c>
      <c r="E991" s="102">
        <v>134833.79</v>
      </c>
      <c r="F991" s="103" t="s">
        <v>97</v>
      </c>
      <c r="G991" s="102">
        <v>172729.74</v>
      </c>
      <c r="H991" s="104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0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74"/>
      <c r="D992" s="276"/>
      <c r="E992" s="102">
        <v>134833.79</v>
      </c>
      <c r="F992" s="102">
        <v>1589.11</v>
      </c>
      <c r="G992" s="102">
        <v>174318.85</v>
      </c>
      <c r="H992" s="104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0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73">
        <v>119</v>
      </c>
      <c r="D993" s="275">
        <v>37895.949999999997</v>
      </c>
      <c r="E993" s="102">
        <v>135932.76999999999</v>
      </c>
      <c r="F993" s="103" t="s">
        <v>97</v>
      </c>
      <c r="G993" s="102">
        <v>173828.72</v>
      </c>
      <c r="H993" s="104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0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74"/>
      <c r="D994" s="276"/>
      <c r="E994" s="102">
        <v>135932.76999999999</v>
      </c>
      <c r="F994" s="102">
        <v>1599.22</v>
      </c>
      <c r="G994" s="102">
        <v>175427.94</v>
      </c>
      <c r="H994" s="104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0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73">
        <v>120</v>
      </c>
      <c r="D995" s="275">
        <v>37896.480000000003</v>
      </c>
      <c r="E995" s="102">
        <v>137109.46</v>
      </c>
      <c r="F995" s="103" t="s">
        <v>97</v>
      </c>
      <c r="G995" s="102">
        <v>175005.94</v>
      </c>
      <c r="H995" s="104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0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74"/>
      <c r="D996" s="276"/>
      <c r="E996" s="117">
        <v>137109.46</v>
      </c>
      <c r="F996" s="117">
        <v>1610.05</v>
      </c>
      <c r="G996" s="117">
        <v>176615.99</v>
      </c>
      <c r="H996" s="119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0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0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0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35">
        <v>1</v>
      </c>
      <c r="D999" s="337">
        <v>21158.080000000002</v>
      </c>
      <c r="E999" s="120">
        <v>3925.14</v>
      </c>
      <c r="F999" s="121" t="s">
        <v>97</v>
      </c>
      <c r="G999" s="120">
        <v>25083.22</v>
      </c>
      <c r="H999" s="122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0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36"/>
      <c r="D1000" s="338"/>
      <c r="E1000" s="95">
        <v>3925.14</v>
      </c>
      <c r="F1000" s="96">
        <v>115.38</v>
      </c>
      <c r="G1000" s="95">
        <f>+D999+E1000+F1000</f>
        <v>25198.600000000002</v>
      </c>
      <c r="H1000" s="97">
        <v>44038</v>
      </c>
      <c r="I1000" s="41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0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39">
        <v>2</v>
      </c>
      <c r="D1001" s="341">
        <v>21612.98</v>
      </c>
      <c r="E1001" s="92">
        <v>3470.24</v>
      </c>
      <c r="F1001" s="93" t="s">
        <v>97</v>
      </c>
      <c r="G1001" s="92">
        <v>25083.22</v>
      </c>
      <c r="H1001" s="94">
        <v>44059</v>
      </c>
      <c r="I1001" s="41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0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40"/>
      <c r="D1002" s="342"/>
      <c r="E1002" s="86">
        <v>3470.24</v>
      </c>
      <c r="F1002" s="87">
        <v>230.77</v>
      </c>
      <c r="G1002" s="86">
        <v>25313.99</v>
      </c>
      <c r="H1002" s="88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0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31">
        <v>3</v>
      </c>
      <c r="D1003" s="333">
        <v>22077.66</v>
      </c>
      <c r="E1003" s="86">
        <v>3005.56</v>
      </c>
      <c r="F1003" s="87" t="s">
        <v>97</v>
      </c>
      <c r="G1003" s="86">
        <v>25083.22</v>
      </c>
      <c r="H1003" s="88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0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32"/>
      <c r="D1004" s="334"/>
      <c r="E1004" s="89">
        <v>3005.56</v>
      </c>
      <c r="F1004" s="90">
        <v>23.08</v>
      </c>
      <c r="G1004" s="89">
        <f>+D1003+E1004+F1004</f>
        <v>25106.300000000003</v>
      </c>
      <c r="H1004" s="91">
        <v>44091</v>
      </c>
      <c r="I1004" s="41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0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35">
        <v>4</v>
      </c>
      <c r="D1005" s="337">
        <v>22552.33</v>
      </c>
      <c r="E1005" s="86">
        <v>2530.89</v>
      </c>
      <c r="F1005" s="87" t="s">
        <v>97</v>
      </c>
      <c r="G1005" s="86">
        <v>25083.22</v>
      </c>
      <c r="H1005" s="88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0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36"/>
      <c r="D1006" s="338"/>
      <c r="E1006" s="95">
        <v>2530.89</v>
      </c>
      <c r="F1006" s="96">
        <v>303.01</v>
      </c>
      <c r="G1006" s="95">
        <f>+D1005+E1006+F1006</f>
        <v>25386.23</v>
      </c>
      <c r="H1006" s="97">
        <v>44132</v>
      </c>
      <c r="I1006" s="41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0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31">
        <v>5</v>
      </c>
      <c r="D1007" s="333">
        <v>23037.21</v>
      </c>
      <c r="E1007" s="89">
        <v>2046.01</v>
      </c>
      <c r="F1007" s="90" t="s">
        <v>97</v>
      </c>
      <c r="G1007" s="89">
        <v>25083.22</v>
      </c>
      <c r="H1007" s="91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0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32"/>
      <c r="D1008" s="334"/>
      <c r="E1008" s="89">
        <v>2046.01</v>
      </c>
      <c r="F1008" s="90">
        <v>277.75</v>
      </c>
      <c r="G1008" s="89">
        <f>+D1007+E1008+F1008</f>
        <v>25360.969999999998</v>
      </c>
      <c r="H1008" s="91">
        <v>44162</v>
      </c>
      <c r="I1008" s="41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0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31">
        <v>6</v>
      </c>
      <c r="D1009" s="333">
        <v>23532.51</v>
      </c>
      <c r="E1009" s="86">
        <v>1550.71</v>
      </c>
      <c r="F1009" s="87" t="s">
        <v>97</v>
      </c>
      <c r="G1009" s="86">
        <v>25083.22</v>
      </c>
      <c r="H1009" s="88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0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32"/>
      <c r="D1010" s="334"/>
      <c r="E1010" s="89">
        <v>1550.71</v>
      </c>
      <c r="F1010" s="90">
        <v>1107.01</v>
      </c>
      <c r="G1010" s="89">
        <f>+D1009+E1010+F1010</f>
        <v>26190.229999999996</v>
      </c>
      <c r="H1010" s="91">
        <v>44222</v>
      </c>
      <c r="I1010" s="41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0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31">
        <v>7</v>
      </c>
      <c r="D1011" s="333">
        <v>24038.46</v>
      </c>
      <c r="E1011" s="89">
        <v>1044.76</v>
      </c>
      <c r="F1011" s="90" t="s">
        <v>97</v>
      </c>
      <c r="G1011" s="89">
        <v>25083.22</v>
      </c>
      <c r="H1011" s="91">
        <v>44212</v>
      </c>
      <c r="I1011" s="41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0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32"/>
      <c r="D1012" s="334"/>
      <c r="E1012" s="86">
        <v>1044.76</v>
      </c>
      <c r="F1012" s="87">
        <v>230.77</v>
      </c>
      <c r="G1012" s="86">
        <v>25313.99</v>
      </c>
      <c r="H1012" s="88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0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40">
        <v>8</v>
      </c>
      <c r="D1013" s="281">
        <v>24555.29</v>
      </c>
      <c r="E1013" s="87">
        <v>527.92999999999995</v>
      </c>
      <c r="F1013" s="87" t="s">
        <v>97</v>
      </c>
      <c r="G1013" s="86">
        <v>25083.22</v>
      </c>
      <c r="H1013" s="88">
        <v>44243</v>
      </c>
      <c r="I1013" s="41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0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42"/>
      <c r="D1014" s="282"/>
      <c r="E1014" s="121">
        <v>527.92999999999995</v>
      </c>
      <c r="F1014" s="121">
        <v>230.77</v>
      </c>
      <c r="G1014" s="120">
        <v>25313.99</v>
      </c>
      <c r="H1014" s="122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0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0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0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1" t="str">
        <f>+Descripción!B84</f>
        <v>N957174</v>
      </c>
      <c r="C1017" s="163" t="s">
        <v>101</v>
      </c>
      <c r="D1017" s="164">
        <v>1000</v>
      </c>
      <c r="E1017" s="164">
        <v>2653.24</v>
      </c>
      <c r="F1017" s="165" t="s">
        <v>97</v>
      </c>
      <c r="G1017" s="164">
        <v>3653.24</v>
      </c>
      <c r="H1017" s="166">
        <v>44130</v>
      </c>
      <c r="I1017" s="41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0">
        <f t="shared" si="52"/>
        <v>1000</v>
      </c>
    </row>
    <row r="1018" spans="1:14" ht="15" customHeight="1" thickBot="1">
      <c r="A1018" s="11" t="str">
        <f t="shared" si="54"/>
        <v>N957174 1</v>
      </c>
      <c r="B1018" s="181" t="s">
        <v>139</v>
      </c>
      <c r="C1018" s="277">
        <v>1</v>
      </c>
      <c r="D1018" s="279">
        <v>8208.0300000000007</v>
      </c>
      <c r="E1018" s="165">
        <v>273.60000000000002</v>
      </c>
      <c r="F1018" s="165" t="s">
        <v>97</v>
      </c>
      <c r="G1018" s="164">
        <v>8481.6299999999992</v>
      </c>
      <c r="H1018" s="166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0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1" t="s">
        <v>139</v>
      </c>
      <c r="C1019" s="278"/>
      <c r="D1019" s="280"/>
      <c r="E1019" s="165">
        <v>273.60000000000002</v>
      </c>
      <c r="F1019" s="165">
        <v>374.32</v>
      </c>
      <c r="G1019" s="164">
        <f>+D1018+E1019+F1019</f>
        <v>8855.9500000000007</v>
      </c>
      <c r="H1019" s="166">
        <v>44222</v>
      </c>
      <c r="I1019" s="41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0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1" t="s">
        <v>139</v>
      </c>
      <c r="C1020" s="277">
        <v>2</v>
      </c>
      <c r="D1020" s="279">
        <v>8208.0300000000007</v>
      </c>
      <c r="E1020" s="165">
        <v>443.23</v>
      </c>
      <c r="F1020" s="165" t="s">
        <v>97</v>
      </c>
      <c r="G1020" s="164">
        <v>8651.26</v>
      </c>
      <c r="H1020" s="166">
        <v>44212</v>
      </c>
      <c r="I1020" s="41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0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1" t="s">
        <v>139</v>
      </c>
      <c r="C1021" s="278"/>
      <c r="D1021" s="280"/>
      <c r="E1021" s="165">
        <v>443.23</v>
      </c>
      <c r="F1021" s="165">
        <v>87.09</v>
      </c>
      <c r="G1021" s="164">
        <v>8738.35</v>
      </c>
      <c r="H1021" s="166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0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1" t="s">
        <v>139</v>
      </c>
      <c r="C1022" s="277">
        <v>3</v>
      </c>
      <c r="D1022" s="279">
        <v>8208.0300000000007</v>
      </c>
      <c r="E1022" s="165">
        <v>607.39</v>
      </c>
      <c r="F1022" s="165" t="s">
        <v>97</v>
      </c>
      <c r="G1022" s="164">
        <v>8815.42</v>
      </c>
      <c r="H1022" s="166">
        <v>44243</v>
      </c>
      <c r="I1022" s="41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0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1" t="s">
        <v>139</v>
      </c>
      <c r="C1023" s="278"/>
      <c r="D1023" s="280"/>
      <c r="E1023" s="165">
        <v>607.39</v>
      </c>
      <c r="F1023" s="165">
        <v>88.74</v>
      </c>
      <c r="G1023" s="164">
        <v>8904.16</v>
      </c>
      <c r="H1023" s="166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0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1" t="s">
        <v>139</v>
      </c>
      <c r="C1024" s="277">
        <v>4</v>
      </c>
      <c r="D1024" s="279">
        <v>8208.0300000000007</v>
      </c>
      <c r="E1024" s="165">
        <v>755.14</v>
      </c>
      <c r="F1024" s="165" t="s">
        <v>97</v>
      </c>
      <c r="G1024" s="164">
        <v>8963.17</v>
      </c>
      <c r="H1024" s="166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0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1" t="s">
        <v>139</v>
      </c>
      <c r="C1025" s="278"/>
      <c r="D1025" s="280"/>
      <c r="E1025" s="165">
        <v>755.14</v>
      </c>
      <c r="F1025" s="165">
        <v>90.23</v>
      </c>
      <c r="G1025" s="164">
        <v>9053.4</v>
      </c>
      <c r="H1025" s="166">
        <v>44281</v>
      </c>
      <c r="I1025" s="41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0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1" t="s">
        <v>139</v>
      </c>
      <c r="C1026" s="273">
        <v>5</v>
      </c>
      <c r="D1026" s="275">
        <v>8208.0300000000007</v>
      </c>
      <c r="E1026" s="103">
        <v>935.72</v>
      </c>
      <c r="F1026" s="103" t="s">
        <v>97</v>
      </c>
      <c r="G1026" s="102">
        <v>9143.75</v>
      </c>
      <c r="H1026" s="104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0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1" t="s">
        <v>139</v>
      </c>
      <c r="C1027" s="274"/>
      <c r="D1027" s="276"/>
      <c r="E1027" s="103">
        <v>935.72</v>
      </c>
      <c r="F1027" s="103">
        <v>92.05</v>
      </c>
      <c r="G1027" s="102">
        <v>9235.7999999999993</v>
      </c>
      <c r="H1027" s="104">
        <v>44312</v>
      </c>
      <c r="I1027" s="41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0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1" t="s">
        <v>139</v>
      </c>
      <c r="C1028" s="273">
        <v>6</v>
      </c>
      <c r="D1028" s="275">
        <v>8208.0300000000007</v>
      </c>
      <c r="E1028" s="102">
        <v>1094.4000000000001</v>
      </c>
      <c r="F1028" s="103" t="s">
        <v>97</v>
      </c>
      <c r="G1028" s="102">
        <v>9302.43</v>
      </c>
      <c r="H1028" s="104">
        <v>44332</v>
      </c>
      <c r="I1028" s="41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0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1" t="s">
        <v>139</v>
      </c>
      <c r="C1029" s="274"/>
      <c r="D1029" s="276"/>
      <c r="E1029" s="102">
        <v>1094.4000000000001</v>
      </c>
      <c r="F1029" s="103">
        <v>93.64</v>
      </c>
      <c r="G1029" s="102">
        <v>9396.07</v>
      </c>
      <c r="H1029" s="104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0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1" t="s">
        <v>139</v>
      </c>
      <c r="C1030" s="273">
        <v>7</v>
      </c>
      <c r="D1030" s="275">
        <v>8208.0300000000007</v>
      </c>
      <c r="E1030" s="102">
        <v>1264.04</v>
      </c>
      <c r="F1030" s="103" t="s">
        <v>97</v>
      </c>
      <c r="G1030" s="102">
        <v>9472.07</v>
      </c>
      <c r="H1030" s="104">
        <v>44363</v>
      </c>
      <c r="I1030" s="41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0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1" t="s">
        <v>139</v>
      </c>
      <c r="C1031" s="274"/>
      <c r="D1031" s="276"/>
      <c r="E1031" s="102">
        <v>1264.04</v>
      </c>
      <c r="F1031" s="103">
        <v>95.35</v>
      </c>
      <c r="G1031" s="102">
        <v>9567.42</v>
      </c>
      <c r="H1031" s="104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0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1" t="s">
        <v>139</v>
      </c>
      <c r="C1032" s="273">
        <v>8</v>
      </c>
      <c r="D1032" s="275">
        <v>8208.0300000000007</v>
      </c>
      <c r="E1032" s="102">
        <v>1422.73</v>
      </c>
      <c r="F1032" s="103" t="s">
        <v>97</v>
      </c>
      <c r="G1032" s="102">
        <v>9630.76</v>
      </c>
      <c r="H1032" s="104">
        <v>44393</v>
      </c>
      <c r="I1032" s="41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0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1" t="s">
        <v>139</v>
      </c>
      <c r="C1033" s="274"/>
      <c r="D1033" s="276"/>
      <c r="E1033" s="102">
        <v>1422.73</v>
      </c>
      <c r="F1033" s="103">
        <v>96.95</v>
      </c>
      <c r="G1033" s="102">
        <v>9727.7099999999991</v>
      </c>
      <c r="H1033" s="104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0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1" t="s">
        <v>139</v>
      </c>
      <c r="C1034" s="343">
        <v>9</v>
      </c>
      <c r="D1034" s="345">
        <v>8208.0300000000007</v>
      </c>
      <c r="E1034" s="160">
        <v>1592.36</v>
      </c>
      <c r="F1034" s="161" t="s">
        <v>97</v>
      </c>
      <c r="G1034" s="160">
        <v>9800.39</v>
      </c>
      <c r="H1034" s="162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0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1" t="s">
        <v>139</v>
      </c>
      <c r="C1035" s="344"/>
      <c r="D1035" s="346"/>
      <c r="E1035" s="160">
        <v>1592.36</v>
      </c>
      <c r="F1035" s="161">
        <v>98.66</v>
      </c>
      <c r="G1035" s="160">
        <v>9899.0499999999993</v>
      </c>
      <c r="H1035" s="162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0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1" t="s">
        <v>139</v>
      </c>
      <c r="C1036" s="343">
        <v>10</v>
      </c>
      <c r="D1036" s="345">
        <v>8208.0300000000007</v>
      </c>
      <c r="E1036" s="160">
        <v>1756.52</v>
      </c>
      <c r="F1036" s="161" t="s">
        <v>97</v>
      </c>
      <c r="G1036" s="160">
        <v>9964.5499999999993</v>
      </c>
      <c r="H1036" s="162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0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1" t="s">
        <v>139</v>
      </c>
      <c r="C1037" s="344"/>
      <c r="D1037" s="346"/>
      <c r="E1037" s="160">
        <v>1756.52</v>
      </c>
      <c r="F1037" s="161">
        <v>100.31</v>
      </c>
      <c r="G1037" s="160">
        <v>10064.86</v>
      </c>
      <c r="H1037" s="162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0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1" t="s">
        <v>139</v>
      </c>
      <c r="C1038" s="343">
        <v>11</v>
      </c>
      <c r="D1038" s="345">
        <v>8208.0300000000007</v>
      </c>
      <c r="E1038" s="160">
        <v>1915.21</v>
      </c>
      <c r="F1038" s="161" t="s">
        <v>97</v>
      </c>
      <c r="G1038" s="160">
        <v>10123.24</v>
      </c>
      <c r="H1038" s="162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0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1" t="s">
        <v>139</v>
      </c>
      <c r="C1039" s="344"/>
      <c r="D1039" s="346"/>
      <c r="E1039" s="160">
        <v>1915.21</v>
      </c>
      <c r="F1039" s="161">
        <v>101.91</v>
      </c>
      <c r="G1039" s="160">
        <v>10225.15</v>
      </c>
      <c r="H1039" s="162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0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1" t="s">
        <v>139</v>
      </c>
      <c r="C1040" s="273">
        <v>12</v>
      </c>
      <c r="D1040" s="275">
        <v>8207.99</v>
      </c>
      <c r="E1040" s="102">
        <v>2084.83</v>
      </c>
      <c r="F1040" s="103" t="s">
        <v>97</v>
      </c>
      <c r="G1040" s="102">
        <v>10292.82</v>
      </c>
      <c r="H1040" s="104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0">
        <f t="shared" si="55"/>
        <v>8207.99</v>
      </c>
    </row>
    <row r="1041" spans="1:14" ht="15" customHeight="1" thickBot="1">
      <c r="A1041" s="11" t="str">
        <f t="shared" si="54"/>
        <v>N957174 12</v>
      </c>
      <c r="B1041" s="181" t="s">
        <v>139</v>
      </c>
      <c r="C1041" s="274"/>
      <c r="D1041" s="276"/>
      <c r="E1041" s="117">
        <v>2084.83</v>
      </c>
      <c r="F1041" s="118">
        <v>103.61</v>
      </c>
      <c r="G1041" s="117">
        <v>10396.43</v>
      </c>
      <c r="H1041" s="119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0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0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0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1" t="str">
        <f>+Descripción!B97</f>
        <v>N957171</v>
      </c>
      <c r="C1044" s="163" t="s">
        <v>101</v>
      </c>
      <c r="D1044" s="164">
        <v>1444.99</v>
      </c>
      <c r="E1044" s="164">
        <v>3853.31</v>
      </c>
      <c r="F1044" s="165" t="s">
        <v>97</v>
      </c>
      <c r="G1044" s="164">
        <v>5298.3</v>
      </c>
      <c r="H1044" s="166">
        <v>44130</v>
      </c>
      <c r="I1044" s="41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0">
        <f t="shared" si="55"/>
        <v>1444.99</v>
      </c>
    </row>
    <row r="1045" spans="1:14" ht="15" customHeight="1" thickBot="1">
      <c r="A1045" s="11" t="str">
        <f t="shared" si="54"/>
        <v>N957171 1</v>
      </c>
      <c r="B1045" s="181" t="s">
        <v>141</v>
      </c>
      <c r="C1045" s="277">
        <v>1</v>
      </c>
      <c r="D1045" s="279">
        <v>11921.17</v>
      </c>
      <c r="E1045" s="165">
        <v>397.37</v>
      </c>
      <c r="F1045" s="165" t="s">
        <v>97</v>
      </c>
      <c r="G1045" s="164">
        <v>12318.54</v>
      </c>
      <c r="H1045" s="166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0">
        <f t="shared" si="55"/>
        <v>11921.17</v>
      </c>
    </row>
    <row r="1046" spans="1:14" ht="15" customHeight="1" thickBot="1">
      <c r="A1046" s="11" t="str">
        <f t="shared" si="54"/>
        <v>N957171 1</v>
      </c>
      <c r="B1046" s="181" t="s">
        <v>141</v>
      </c>
      <c r="C1046" s="278"/>
      <c r="D1046" s="280"/>
      <c r="E1046" s="165">
        <v>397.37</v>
      </c>
      <c r="F1046" s="165">
        <v>543.66</v>
      </c>
      <c r="G1046" s="164">
        <f>+D1045+E1046+F1046</f>
        <v>12862.2</v>
      </c>
      <c r="H1046" s="166">
        <v>44222</v>
      </c>
      <c r="I1046" s="41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0">
        <f t="shared" si="55"/>
        <v>11921.17</v>
      </c>
    </row>
    <row r="1047" spans="1:14" ht="15" customHeight="1" thickBot="1">
      <c r="A1047" s="11" t="str">
        <f t="shared" si="54"/>
        <v>N957171 2</v>
      </c>
      <c r="B1047" s="181" t="s">
        <v>141</v>
      </c>
      <c r="C1047" s="277">
        <v>2</v>
      </c>
      <c r="D1047" s="279">
        <v>11921.17</v>
      </c>
      <c r="E1047" s="165">
        <v>643.74</v>
      </c>
      <c r="F1047" s="165" t="s">
        <v>97</v>
      </c>
      <c r="G1047" s="164">
        <v>12564.91</v>
      </c>
      <c r="H1047" s="166">
        <v>44212</v>
      </c>
      <c r="I1047" s="41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0">
        <f t="shared" si="55"/>
        <v>11921.17</v>
      </c>
    </row>
    <row r="1048" spans="1:14" ht="15" customHeight="1" thickBot="1">
      <c r="A1048" s="11" t="str">
        <f t="shared" si="54"/>
        <v>N957171 2</v>
      </c>
      <c r="B1048" s="181" t="s">
        <v>141</v>
      </c>
      <c r="C1048" s="278"/>
      <c r="D1048" s="280"/>
      <c r="E1048" s="165">
        <v>643.74</v>
      </c>
      <c r="F1048" s="165">
        <v>126.49</v>
      </c>
      <c r="G1048" s="164">
        <v>12691.4</v>
      </c>
      <c r="H1048" s="166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0">
        <f t="shared" si="55"/>
        <v>11921.17</v>
      </c>
    </row>
    <row r="1049" spans="1:14" ht="15" customHeight="1" thickBot="1">
      <c r="A1049" s="11" t="str">
        <f t="shared" si="54"/>
        <v>N957171 3</v>
      </c>
      <c r="B1049" s="181" t="s">
        <v>141</v>
      </c>
      <c r="C1049" s="277">
        <v>3</v>
      </c>
      <c r="D1049" s="279">
        <v>11921.17</v>
      </c>
      <c r="E1049" s="165">
        <v>882.17</v>
      </c>
      <c r="F1049" s="165" t="s">
        <v>97</v>
      </c>
      <c r="G1049" s="164">
        <v>12803.34</v>
      </c>
      <c r="H1049" s="166">
        <v>44243</v>
      </c>
      <c r="I1049" s="41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0">
        <f t="shared" si="55"/>
        <v>11921.17</v>
      </c>
    </row>
    <row r="1050" spans="1:14" ht="15" customHeight="1" thickBot="1">
      <c r="A1050" s="11" t="str">
        <f t="shared" si="54"/>
        <v>N957171 3</v>
      </c>
      <c r="B1050" s="181" t="s">
        <v>141</v>
      </c>
      <c r="C1050" s="278"/>
      <c r="D1050" s="280"/>
      <c r="E1050" s="165">
        <v>882.17</v>
      </c>
      <c r="F1050" s="165">
        <v>128.88999999999999</v>
      </c>
      <c r="G1050" s="164">
        <v>12932.23</v>
      </c>
      <c r="H1050" s="166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0">
        <f t="shared" si="55"/>
        <v>11921.17</v>
      </c>
    </row>
    <row r="1051" spans="1:14" ht="15" customHeight="1" thickBot="1">
      <c r="A1051" s="11" t="str">
        <f t="shared" si="54"/>
        <v>N957171 4</v>
      </c>
      <c r="B1051" s="181" t="s">
        <v>141</v>
      </c>
      <c r="C1051" s="277">
        <v>4</v>
      </c>
      <c r="D1051" s="279">
        <v>11921.17</v>
      </c>
      <c r="E1051" s="164">
        <v>1096.75</v>
      </c>
      <c r="F1051" s="165" t="s">
        <v>97</v>
      </c>
      <c r="G1051" s="164">
        <v>13017.92</v>
      </c>
      <c r="H1051" s="166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0">
        <f t="shared" si="55"/>
        <v>11921.17</v>
      </c>
    </row>
    <row r="1052" spans="1:14" ht="15" customHeight="1" thickBot="1">
      <c r="A1052" s="11" t="str">
        <f t="shared" si="54"/>
        <v>N957171 4</v>
      </c>
      <c r="B1052" s="181" t="s">
        <v>141</v>
      </c>
      <c r="C1052" s="278"/>
      <c r="D1052" s="280"/>
      <c r="E1052" s="164">
        <v>1096.75</v>
      </c>
      <c r="F1052" s="165">
        <v>131.05000000000001</v>
      </c>
      <c r="G1052" s="164">
        <v>13148.97</v>
      </c>
      <c r="H1052" s="166">
        <v>44281</v>
      </c>
      <c r="I1052" s="41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0">
        <f t="shared" si="55"/>
        <v>11921.17</v>
      </c>
    </row>
    <row r="1053" spans="1:14" ht="15" customHeight="1" thickBot="1">
      <c r="A1053" s="11" t="str">
        <f t="shared" si="54"/>
        <v>N957171 5</v>
      </c>
      <c r="B1053" s="181" t="s">
        <v>141</v>
      </c>
      <c r="C1053" s="273">
        <v>5</v>
      </c>
      <c r="D1053" s="275">
        <v>11921.17</v>
      </c>
      <c r="E1053" s="102">
        <v>1359.01</v>
      </c>
      <c r="F1053" s="103" t="s">
        <v>97</v>
      </c>
      <c r="G1053" s="102">
        <v>13280.18</v>
      </c>
      <c r="H1053" s="104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0">
        <f t="shared" si="55"/>
        <v>11921.17</v>
      </c>
    </row>
    <row r="1054" spans="1:14" ht="15" customHeight="1" thickBot="1">
      <c r="A1054" s="11" t="str">
        <f t="shared" si="54"/>
        <v>N957171 5</v>
      </c>
      <c r="B1054" s="181" t="s">
        <v>141</v>
      </c>
      <c r="C1054" s="274"/>
      <c r="D1054" s="276"/>
      <c r="E1054" s="102">
        <v>1359.01</v>
      </c>
      <c r="F1054" s="103">
        <v>133.69</v>
      </c>
      <c r="G1054" s="102">
        <v>13413.87</v>
      </c>
      <c r="H1054" s="104">
        <v>44312</v>
      </c>
      <c r="I1054" s="41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0">
        <f t="shared" si="55"/>
        <v>11921.17</v>
      </c>
    </row>
    <row r="1055" spans="1:14" ht="15" customHeight="1" thickBot="1">
      <c r="A1055" s="11" t="str">
        <f t="shared" si="54"/>
        <v>N957171 6</v>
      </c>
      <c r="B1055" s="181" t="s">
        <v>141</v>
      </c>
      <c r="C1055" s="273">
        <v>6</v>
      </c>
      <c r="D1055" s="275">
        <v>11921.17</v>
      </c>
      <c r="E1055" s="102">
        <v>1589.49</v>
      </c>
      <c r="F1055" s="103" t="s">
        <v>97</v>
      </c>
      <c r="G1055" s="102">
        <v>13510.66</v>
      </c>
      <c r="H1055" s="104">
        <v>44332</v>
      </c>
      <c r="I1055" s="41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0">
        <f t="shared" si="55"/>
        <v>11921.17</v>
      </c>
    </row>
    <row r="1056" spans="1:14" ht="15" customHeight="1" thickBot="1">
      <c r="A1056" s="11" t="str">
        <f t="shared" si="54"/>
        <v>N957171 6</v>
      </c>
      <c r="B1056" s="181" t="s">
        <v>141</v>
      </c>
      <c r="C1056" s="274"/>
      <c r="D1056" s="276"/>
      <c r="E1056" s="102">
        <v>1589.49</v>
      </c>
      <c r="F1056" s="103">
        <v>136.01</v>
      </c>
      <c r="G1056" s="102">
        <v>13646.67</v>
      </c>
      <c r="H1056" s="104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0">
        <f t="shared" si="55"/>
        <v>11921.17</v>
      </c>
    </row>
    <row r="1057" spans="1:14" ht="15" customHeight="1" thickBot="1">
      <c r="A1057" s="11" t="str">
        <f t="shared" si="54"/>
        <v>N957171 7</v>
      </c>
      <c r="B1057" s="181" t="s">
        <v>141</v>
      </c>
      <c r="C1057" s="273">
        <v>7</v>
      </c>
      <c r="D1057" s="275">
        <v>11921.17</v>
      </c>
      <c r="E1057" s="102">
        <v>1835.86</v>
      </c>
      <c r="F1057" s="103" t="s">
        <v>97</v>
      </c>
      <c r="G1057" s="102">
        <v>13757.03</v>
      </c>
      <c r="H1057" s="104">
        <v>44363</v>
      </c>
      <c r="I1057" s="41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0">
        <f t="shared" si="55"/>
        <v>11921.17</v>
      </c>
    </row>
    <row r="1058" spans="1:14" ht="15" customHeight="1" thickBot="1">
      <c r="A1058" s="11" t="str">
        <f t="shared" si="54"/>
        <v>N957171 7</v>
      </c>
      <c r="B1058" s="181" t="s">
        <v>141</v>
      </c>
      <c r="C1058" s="274"/>
      <c r="D1058" s="276"/>
      <c r="E1058" s="102">
        <v>1835.86</v>
      </c>
      <c r="F1058" s="103">
        <v>138.49</v>
      </c>
      <c r="G1058" s="102">
        <v>13895.52</v>
      </c>
      <c r="H1058" s="104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0">
        <f t="shared" si="55"/>
        <v>11921.17</v>
      </c>
    </row>
    <row r="1059" spans="1:14" ht="15" customHeight="1" thickBot="1">
      <c r="A1059" s="11" t="str">
        <f t="shared" si="54"/>
        <v>N957171 8</v>
      </c>
      <c r="B1059" s="181" t="s">
        <v>141</v>
      </c>
      <c r="C1059" s="273">
        <v>8</v>
      </c>
      <c r="D1059" s="275">
        <v>11921.17</v>
      </c>
      <c r="E1059" s="102">
        <v>2066.34</v>
      </c>
      <c r="F1059" s="103" t="s">
        <v>97</v>
      </c>
      <c r="G1059" s="102">
        <v>13987.51</v>
      </c>
      <c r="H1059" s="104">
        <v>44393</v>
      </c>
      <c r="I1059" s="41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0">
        <f t="shared" si="55"/>
        <v>11921.17</v>
      </c>
    </row>
    <row r="1060" spans="1:14" ht="15" customHeight="1" thickBot="1">
      <c r="A1060" s="11" t="str">
        <f t="shared" si="54"/>
        <v>N957171 8</v>
      </c>
      <c r="B1060" s="181" t="s">
        <v>141</v>
      </c>
      <c r="C1060" s="274"/>
      <c r="D1060" s="276"/>
      <c r="E1060" s="102">
        <v>2066.34</v>
      </c>
      <c r="F1060" s="103">
        <v>140.81</v>
      </c>
      <c r="G1060" s="102">
        <v>14128.32</v>
      </c>
      <c r="H1060" s="104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0">
        <f t="shared" si="55"/>
        <v>11921.17</v>
      </c>
    </row>
    <row r="1061" spans="1:14" ht="15" customHeight="1" thickBot="1">
      <c r="A1061" s="11" t="str">
        <f t="shared" si="54"/>
        <v>N957171 9</v>
      </c>
      <c r="B1061" s="181" t="s">
        <v>141</v>
      </c>
      <c r="C1061" s="343">
        <v>9</v>
      </c>
      <c r="D1061" s="345">
        <v>11921.17</v>
      </c>
      <c r="E1061" s="160">
        <v>2312.71</v>
      </c>
      <c r="F1061" s="161" t="s">
        <v>97</v>
      </c>
      <c r="G1061" s="160">
        <v>14233.88</v>
      </c>
      <c r="H1061" s="162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0">
        <f t="shared" si="55"/>
        <v>11921.17</v>
      </c>
    </row>
    <row r="1062" spans="1:14" ht="15" customHeight="1" thickBot="1">
      <c r="A1062" s="11" t="str">
        <f t="shared" si="54"/>
        <v>N957171 9</v>
      </c>
      <c r="B1062" s="181" t="s">
        <v>141</v>
      </c>
      <c r="C1062" s="344"/>
      <c r="D1062" s="346"/>
      <c r="E1062" s="160">
        <v>2312.71</v>
      </c>
      <c r="F1062" s="161">
        <v>143.29</v>
      </c>
      <c r="G1062" s="160">
        <v>14377.17</v>
      </c>
      <c r="H1062" s="162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0">
        <f t="shared" si="55"/>
        <v>11921.17</v>
      </c>
    </row>
    <row r="1063" spans="1:14" ht="15" customHeight="1" thickBot="1">
      <c r="A1063" s="11" t="str">
        <f t="shared" si="54"/>
        <v>N957171 10</v>
      </c>
      <c r="B1063" s="181" t="s">
        <v>141</v>
      </c>
      <c r="C1063" s="343">
        <v>10</v>
      </c>
      <c r="D1063" s="345">
        <v>11921.17</v>
      </c>
      <c r="E1063" s="160">
        <v>2551.13</v>
      </c>
      <c r="F1063" s="161" t="s">
        <v>97</v>
      </c>
      <c r="G1063" s="160">
        <v>14472.3</v>
      </c>
      <c r="H1063" s="162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0">
        <f t="shared" si="55"/>
        <v>11921.17</v>
      </c>
    </row>
    <row r="1064" spans="1:14" ht="15" customHeight="1" thickBot="1">
      <c r="A1064" s="11" t="str">
        <f t="shared" si="54"/>
        <v>N957171 10</v>
      </c>
      <c r="B1064" s="181" t="s">
        <v>141</v>
      </c>
      <c r="C1064" s="344"/>
      <c r="D1064" s="346"/>
      <c r="E1064" s="160">
        <v>2551.13</v>
      </c>
      <c r="F1064" s="161">
        <v>145.69</v>
      </c>
      <c r="G1064" s="160">
        <v>14617.99</v>
      </c>
      <c r="H1064" s="162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0">
        <f t="shared" si="55"/>
        <v>11921.17</v>
      </c>
    </row>
    <row r="1065" spans="1:14" ht="15" customHeight="1" thickBot="1">
      <c r="A1065" s="11" t="str">
        <f t="shared" si="54"/>
        <v>N957171 11</v>
      </c>
      <c r="B1065" s="181" t="s">
        <v>141</v>
      </c>
      <c r="C1065" s="343">
        <v>11</v>
      </c>
      <c r="D1065" s="345">
        <v>11921.17</v>
      </c>
      <c r="E1065" s="160">
        <v>2781.61</v>
      </c>
      <c r="F1065" s="161" t="s">
        <v>97</v>
      </c>
      <c r="G1065" s="160">
        <v>14702.78</v>
      </c>
      <c r="H1065" s="162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0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1" t="s">
        <v>141</v>
      </c>
      <c r="C1066" s="344"/>
      <c r="D1066" s="346"/>
      <c r="E1066" s="160">
        <v>2781.61</v>
      </c>
      <c r="F1066" s="161">
        <v>148.01</v>
      </c>
      <c r="G1066" s="160">
        <v>14850.79</v>
      </c>
      <c r="H1066" s="162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0">
        <f t="shared" si="55"/>
        <v>11921.17</v>
      </c>
    </row>
    <row r="1067" spans="1:14" ht="15" customHeight="1" thickBot="1">
      <c r="A1067" s="11" t="str">
        <f t="shared" si="57"/>
        <v>N957171 12</v>
      </c>
      <c r="B1067" s="181" t="s">
        <v>141</v>
      </c>
      <c r="C1067" s="273">
        <v>12</v>
      </c>
      <c r="D1067" s="275">
        <v>11921.18</v>
      </c>
      <c r="E1067" s="102">
        <v>3027.98</v>
      </c>
      <c r="F1067" s="103" t="s">
        <v>97</v>
      </c>
      <c r="G1067" s="102">
        <v>14949.16</v>
      </c>
      <c r="H1067" s="104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0">
        <f t="shared" si="55"/>
        <v>11921.18</v>
      </c>
    </row>
    <row r="1068" spans="1:14" ht="15" customHeight="1" thickBot="1">
      <c r="A1068" s="11" t="str">
        <f t="shared" si="57"/>
        <v>N957171 12</v>
      </c>
      <c r="B1068" s="181" t="s">
        <v>141</v>
      </c>
      <c r="C1068" s="274"/>
      <c r="D1068" s="276"/>
      <c r="E1068" s="117">
        <v>3027.98</v>
      </c>
      <c r="F1068" s="118">
        <v>150.49</v>
      </c>
      <c r="G1068" s="117">
        <v>15099.65</v>
      </c>
      <c r="H1068" s="119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0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0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0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0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0" t="s">
        <v>101</v>
      </c>
      <c r="D1072" s="95">
        <v>1000</v>
      </c>
      <c r="E1072" s="96" t="s">
        <v>97</v>
      </c>
      <c r="F1072" s="96" t="s">
        <v>97</v>
      </c>
      <c r="G1072" s="95">
        <v>1000</v>
      </c>
      <c r="H1072" s="97">
        <v>44147</v>
      </c>
      <c r="I1072" s="41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0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35">
        <v>1</v>
      </c>
      <c r="D1073" s="337">
        <v>23664.1</v>
      </c>
      <c r="E1073" s="87">
        <v>536.39</v>
      </c>
      <c r="F1073" s="87" t="s">
        <v>97</v>
      </c>
      <c r="G1073" s="86">
        <v>24200.49</v>
      </c>
      <c r="H1073" s="88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0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36"/>
      <c r="D1074" s="338"/>
      <c r="E1074" s="96">
        <v>536.39</v>
      </c>
      <c r="F1074" s="96">
        <v>1068.05</v>
      </c>
      <c r="G1074" s="95">
        <f>+D1073+E1074+F1074</f>
        <v>25268.539999999997</v>
      </c>
      <c r="H1074" s="97">
        <v>44222</v>
      </c>
      <c r="I1074" s="41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0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35">
        <v>2</v>
      </c>
      <c r="D1075" s="337">
        <v>23664.1</v>
      </c>
      <c r="E1075" s="95">
        <v>1009.67</v>
      </c>
      <c r="F1075" s="96" t="s">
        <v>97</v>
      </c>
      <c r="G1075" s="95">
        <v>24673.77</v>
      </c>
      <c r="H1075" s="97">
        <v>44212</v>
      </c>
      <c r="I1075" s="41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0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36"/>
      <c r="D1076" s="338"/>
      <c r="E1076" s="86">
        <v>1009.67</v>
      </c>
      <c r="F1076" s="87">
        <v>248.38</v>
      </c>
      <c r="G1076" s="86">
        <v>24922.15</v>
      </c>
      <c r="H1076" s="88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0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40">
        <v>3</v>
      </c>
      <c r="D1077" s="281">
        <v>23664.09</v>
      </c>
      <c r="E1077" s="86">
        <v>1482.95</v>
      </c>
      <c r="F1077" s="87" t="s">
        <v>97</v>
      </c>
      <c r="G1077" s="86">
        <v>25147.040000000001</v>
      </c>
      <c r="H1077" s="88">
        <v>44243</v>
      </c>
      <c r="I1077" s="41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0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42"/>
      <c r="D1078" s="282"/>
      <c r="E1078" s="86">
        <v>1482.95</v>
      </c>
      <c r="F1078" s="87">
        <v>253.15</v>
      </c>
      <c r="G1078" s="86">
        <v>25400.19</v>
      </c>
      <c r="H1078" s="88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0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0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0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35">
        <v>1</v>
      </c>
      <c r="D1081" s="337">
        <v>236488.4</v>
      </c>
      <c r="E1081" s="120">
        <v>55950.45</v>
      </c>
      <c r="F1081" s="121" t="s">
        <v>97</v>
      </c>
      <c r="G1081" s="120">
        <v>292438.84999999998</v>
      </c>
      <c r="H1081" s="122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0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36"/>
      <c r="D1082" s="338"/>
      <c r="E1082" s="95">
        <v>55950.45</v>
      </c>
      <c r="F1082" s="95">
        <v>12906.3</v>
      </c>
      <c r="G1082" s="95">
        <f>+D1081+E1082+F1082</f>
        <v>305345.14999999997</v>
      </c>
      <c r="H1082" s="97">
        <v>44222</v>
      </c>
      <c r="I1082" s="41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0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35">
        <v>2</v>
      </c>
      <c r="D1083" s="337">
        <v>242849.94</v>
      </c>
      <c r="E1083" s="95">
        <v>49588.91</v>
      </c>
      <c r="F1083" s="96" t="s">
        <v>97</v>
      </c>
      <c r="G1083" s="95">
        <v>292438.84999999998</v>
      </c>
      <c r="H1083" s="97">
        <v>44212</v>
      </c>
      <c r="I1083" s="41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0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36"/>
      <c r="D1084" s="338"/>
      <c r="E1084" s="86">
        <v>49588.91</v>
      </c>
      <c r="F1084" s="86">
        <v>2943.88</v>
      </c>
      <c r="G1084" s="86">
        <v>295382.73</v>
      </c>
      <c r="H1084" s="88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0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40">
        <v>3</v>
      </c>
      <c r="D1085" s="281">
        <v>249382.6</v>
      </c>
      <c r="E1085" s="86">
        <v>43056.25</v>
      </c>
      <c r="F1085" s="87" t="s">
        <v>97</v>
      </c>
      <c r="G1085" s="86">
        <v>292438.84999999998</v>
      </c>
      <c r="H1085" s="88">
        <v>44243</v>
      </c>
      <c r="I1085" s="41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0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42"/>
      <c r="D1086" s="282"/>
      <c r="E1086" s="86">
        <v>43056.25</v>
      </c>
      <c r="F1086" s="86">
        <v>2943.88</v>
      </c>
      <c r="G1086" s="86">
        <v>295382.73</v>
      </c>
      <c r="H1086" s="88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0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87">
        <v>4</v>
      </c>
      <c r="D1087" s="289">
        <v>256090.99</v>
      </c>
      <c r="E1087" s="131">
        <v>36347.86</v>
      </c>
      <c r="F1087" s="132" t="s">
        <v>97</v>
      </c>
      <c r="G1087" s="131">
        <v>292438.84999999998</v>
      </c>
      <c r="H1087" s="133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0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88"/>
      <c r="D1088" s="290"/>
      <c r="E1088" s="131">
        <v>36347.86</v>
      </c>
      <c r="F1088" s="131">
        <v>2943.88</v>
      </c>
      <c r="G1088" s="131">
        <v>295382.73</v>
      </c>
      <c r="H1088" s="133">
        <v>44281</v>
      </c>
      <c r="I1088" s="41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0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40">
        <v>5</v>
      </c>
      <c r="D1089" s="281">
        <v>262979.84000000003</v>
      </c>
      <c r="E1089" s="86">
        <v>29459.01</v>
      </c>
      <c r="F1089" s="87" t="s">
        <v>97</v>
      </c>
      <c r="G1089" s="86">
        <v>292438.84999999998</v>
      </c>
      <c r="H1089" s="88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0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42"/>
      <c r="D1090" s="282"/>
      <c r="E1090" s="86">
        <v>29459.01</v>
      </c>
      <c r="F1090" s="86">
        <v>2943.88</v>
      </c>
      <c r="G1090" s="86">
        <v>295382.73</v>
      </c>
      <c r="H1090" s="88">
        <v>44312</v>
      </c>
      <c r="I1090" s="41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0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40">
        <v>6</v>
      </c>
      <c r="D1091" s="281">
        <v>270054</v>
      </c>
      <c r="E1091" s="86">
        <v>22384.85</v>
      </c>
      <c r="F1091" s="87" t="s">
        <v>97</v>
      </c>
      <c r="G1091" s="86">
        <v>292438.84999999998</v>
      </c>
      <c r="H1091" s="88">
        <v>44332</v>
      </c>
      <c r="I1091" s="41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0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42"/>
      <c r="D1092" s="282"/>
      <c r="E1092" s="86">
        <v>22384.85</v>
      </c>
      <c r="F1092" s="86">
        <v>2943.88</v>
      </c>
      <c r="G1092" s="86">
        <v>295382.73</v>
      </c>
      <c r="H1092" s="88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0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40">
        <v>7</v>
      </c>
      <c r="D1093" s="281">
        <v>277318.45</v>
      </c>
      <c r="E1093" s="86">
        <v>15120.4</v>
      </c>
      <c r="F1093" s="87" t="s">
        <v>97</v>
      </c>
      <c r="G1093" s="86">
        <v>292438.84999999998</v>
      </c>
      <c r="H1093" s="88">
        <v>44363</v>
      </c>
      <c r="I1093" s="41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0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42"/>
      <c r="D1094" s="282"/>
      <c r="E1094" s="86">
        <v>15120.4</v>
      </c>
      <c r="F1094" s="86">
        <v>2943.88</v>
      </c>
      <c r="G1094" s="86">
        <v>295382.73</v>
      </c>
      <c r="H1094" s="88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0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40">
        <v>8</v>
      </c>
      <c r="D1095" s="281">
        <v>284778.31</v>
      </c>
      <c r="E1095" s="86">
        <v>7660.54</v>
      </c>
      <c r="F1095" s="87" t="s">
        <v>97</v>
      </c>
      <c r="G1095" s="86">
        <v>292438.84999999998</v>
      </c>
      <c r="H1095" s="88">
        <v>44393</v>
      </c>
      <c r="I1095" s="41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0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42"/>
      <c r="D1096" s="282"/>
      <c r="E1096" s="86">
        <v>7660.54</v>
      </c>
      <c r="F1096" s="86">
        <v>2943.88</v>
      </c>
      <c r="G1096" s="86">
        <v>295382.73</v>
      </c>
      <c r="H1096" s="88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0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47">
        <v>1</v>
      </c>
      <c r="D1097" s="349">
        <v>30055.4</v>
      </c>
      <c r="E1097" s="151">
        <v>7723.17</v>
      </c>
      <c r="F1097" s="152" t="s">
        <v>97</v>
      </c>
      <c r="G1097" s="151">
        <v>37778.57</v>
      </c>
      <c r="H1097" s="155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0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48"/>
      <c r="D1098" s="350"/>
      <c r="E1098" s="153">
        <v>7723.17</v>
      </c>
      <c r="F1098" s="154">
        <v>421.86</v>
      </c>
      <c r="G1098" s="153">
        <v>38200.43</v>
      </c>
      <c r="H1098" s="156">
        <v>44403</v>
      </c>
      <c r="I1098" s="41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0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51">
        <v>2</v>
      </c>
      <c r="D1099" s="353">
        <v>30927</v>
      </c>
      <c r="E1099" s="178">
        <v>6851.57</v>
      </c>
      <c r="F1099" s="179" t="s">
        <v>97</v>
      </c>
      <c r="G1099" s="178">
        <v>37778.57</v>
      </c>
      <c r="H1099" s="180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0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52"/>
      <c r="D1100" s="354"/>
      <c r="E1100" s="178">
        <v>6851.57</v>
      </c>
      <c r="F1100" s="179">
        <v>421.86</v>
      </c>
      <c r="G1100" s="178">
        <v>38200.43</v>
      </c>
      <c r="H1100" s="180">
        <v>44434</v>
      </c>
      <c r="I1100" s="41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0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51">
        <v>3</v>
      </c>
      <c r="D1101" s="353">
        <v>31823.89</v>
      </c>
      <c r="E1101" s="178">
        <v>5954.68</v>
      </c>
      <c r="F1101" s="179" t="s">
        <v>97</v>
      </c>
      <c r="G1101" s="178">
        <v>37778.57</v>
      </c>
      <c r="H1101" s="180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0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52"/>
      <c r="D1102" s="354"/>
      <c r="E1102" s="178">
        <v>5954.68</v>
      </c>
      <c r="F1102" s="179">
        <v>421.86</v>
      </c>
      <c r="G1102" s="178">
        <v>38200.43</v>
      </c>
      <c r="H1102" s="180">
        <v>44465</v>
      </c>
      <c r="I1102" s="41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0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55">
        <v>4</v>
      </c>
      <c r="D1103" s="357">
        <v>32746.78</v>
      </c>
      <c r="E1103" s="157">
        <v>5031.79</v>
      </c>
      <c r="F1103" s="158" t="s">
        <v>97</v>
      </c>
      <c r="G1103" s="157">
        <v>37778.57</v>
      </c>
      <c r="H1103" s="159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0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56"/>
      <c r="D1104" s="358"/>
      <c r="E1104" s="157">
        <v>5031.79</v>
      </c>
      <c r="F1104" s="158">
        <v>421.86</v>
      </c>
      <c r="G1104" s="157">
        <v>38200.43</v>
      </c>
      <c r="H1104" s="159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0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55">
        <v>5</v>
      </c>
      <c r="D1105" s="357">
        <v>33696.44</v>
      </c>
      <c r="E1105" s="157">
        <v>4082.13</v>
      </c>
      <c r="F1105" s="158" t="s">
        <v>97</v>
      </c>
      <c r="G1105" s="157">
        <v>37778.57</v>
      </c>
      <c r="H1105" s="159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0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56"/>
      <c r="D1106" s="358"/>
      <c r="E1106" s="157">
        <v>4082.13</v>
      </c>
      <c r="F1106" s="158">
        <v>421.86</v>
      </c>
      <c r="G1106" s="157">
        <v>38200.43</v>
      </c>
      <c r="H1106" s="159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0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47">
        <v>6</v>
      </c>
      <c r="D1107" s="349">
        <v>34673.629999999997</v>
      </c>
      <c r="E1107" s="153">
        <v>3104.94</v>
      </c>
      <c r="F1107" s="154" t="s">
        <v>97</v>
      </c>
      <c r="G1107" s="153">
        <v>37778.57</v>
      </c>
      <c r="H1107" s="156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0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48"/>
      <c r="D1108" s="350"/>
      <c r="E1108" s="153">
        <v>3104.94</v>
      </c>
      <c r="F1108" s="154">
        <v>421.86</v>
      </c>
      <c r="G1108" s="153">
        <v>38200.43</v>
      </c>
      <c r="H1108" s="156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0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47">
        <v>7</v>
      </c>
      <c r="D1109" s="349">
        <v>35679.17</v>
      </c>
      <c r="E1109" s="153">
        <v>2099.4</v>
      </c>
      <c r="F1109" s="154" t="s">
        <v>97</v>
      </c>
      <c r="G1109" s="153">
        <v>37778.57</v>
      </c>
      <c r="H1109" s="156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0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48"/>
      <c r="D1110" s="350"/>
      <c r="E1110" s="153">
        <v>2099.4</v>
      </c>
      <c r="F1110" s="154">
        <v>421.86</v>
      </c>
      <c r="G1110" s="153">
        <v>38200.43</v>
      </c>
      <c r="H1110" s="156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0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47">
        <v>8</v>
      </c>
      <c r="D1111" s="349">
        <v>36713.86</v>
      </c>
      <c r="E1111" s="153">
        <v>1064.71</v>
      </c>
      <c r="F1111" s="154" t="s">
        <v>97</v>
      </c>
      <c r="G1111" s="153">
        <v>37778.57</v>
      </c>
      <c r="H1111" s="156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0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48"/>
      <c r="D1112" s="350"/>
      <c r="E1112" s="153">
        <v>1064.71</v>
      </c>
      <c r="F1112" s="154">
        <v>421.86</v>
      </c>
      <c r="G1112" s="153">
        <v>38200.43</v>
      </c>
      <c r="H1112" s="156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0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7" t="s">
        <v>19</v>
      </c>
      <c r="D1113" s="187" t="s">
        <v>20</v>
      </c>
      <c r="E1113" s="187" t="s">
        <v>21</v>
      </c>
      <c r="F1113" s="187" t="s">
        <v>22</v>
      </c>
      <c r="G1113" s="187" t="s">
        <v>23</v>
      </c>
      <c r="H1113" s="187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0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47">
        <v>1</v>
      </c>
      <c r="D1114" s="349">
        <v>95893.17</v>
      </c>
      <c r="E1114" s="151">
        <v>24641.15</v>
      </c>
      <c r="F1114" s="152" t="s">
        <v>97</v>
      </c>
      <c r="G1114" s="151">
        <v>120534.32</v>
      </c>
      <c r="H1114" s="155">
        <v>44577</v>
      </c>
      <c r="I1114" s="41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0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48"/>
      <c r="D1115" s="350"/>
      <c r="E1115" s="153">
        <v>24641.15</v>
      </c>
      <c r="F1115" s="153">
        <v>1345.97</v>
      </c>
      <c r="G1115" s="153">
        <v>121880.29</v>
      </c>
      <c r="H1115" s="156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0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69">
        <v>2</v>
      </c>
      <c r="D1116" s="271">
        <v>98674.08</v>
      </c>
      <c r="E1116" s="153">
        <v>21860.240000000002</v>
      </c>
      <c r="F1116" s="154" t="s">
        <v>97</v>
      </c>
      <c r="G1116" s="153">
        <v>120534.32</v>
      </c>
      <c r="H1116" s="156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0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70"/>
      <c r="D1117" s="272"/>
      <c r="E1117" s="195">
        <v>21860.240000000002</v>
      </c>
      <c r="F1117" s="198">
        <v>1345.97</v>
      </c>
      <c r="G1117" s="198">
        <v>121880.29</v>
      </c>
      <c r="H1117" s="196">
        <v>44618</v>
      </c>
      <c r="I1117" s="41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0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69">
        <v>3</v>
      </c>
      <c r="D1118" s="271">
        <v>101535.62</v>
      </c>
      <c r="E1118" s="153">
        <v>18998.7</v>
      </c>
      <c r="F1118" s="154" t="s">
        <v>97</v>
      </c>
      <c r="G1118" s="153">
        <v>120534.32</v>
      </c>
      <c r="H1118" s="156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0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70"/>
      <c r="D1119" s="272"/>
      <c r="E1119" s="195">
        <v>18998.7</v>
      </c>
      <c r="F1119" s="198">
        <v>1345.97</v>
      </c>
      <c r="G1119" s="198">
        <v>121880.29</v>
      </c>
      <c r="H1119" s="196">
        <v>44646</v>
      </c>
      <c r="I1119" s="41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0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69">
        <v>4</v>
      </c>
      <c r="D1120" s="271">
        <v>104480.16</v>
      </c>
      <c r="E1120" s="195">
        <v>16054.16</v>
      </c>
      <c r="F1120" s="197" t="s">
        <v>97</v>
      </c>
      <c r="G1120" s="195">
        <v>120534.32</v>
      </c>
      <c r="H1120" s="196">
        <v>44667</v>
      </c>
      <c r="I1120" s="41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0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70"/>
      <c r="D1121" s="272"/>
      <c r="E1121" s="153">
        <v>16054.16</v>
      </c>
      <c r="F1121" s="153">
        <v>1345.97</v>
      </c>
      <c r="G1121" s="153">
        <v>121880.29</v>
      </c>
      <c r="H1121" s="156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0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69">
        <v>5</v>
      </c>
      <c r="D1122" s="271">
        <v>107510.08</v>
      </c>
      <c r="E1122" s="195">
        <v>13024.24</v>
      </c>
      <c r="F1122" s="197" t="s">
        <v>97</v>
      </c>
      <c r="G1122" s="195">
        <v>120534.32</v>
      </c>
      <c r="H1122" s="196">
        <v>44697</v>
      </c>
      <c r="I1122" s="41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0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70"/>
      <c r="D1123" s="272"/>
      <c r="E1123" s="153">
        <v>13024.24</v>
      </c>
      <c r="F1123" s="153">
        <v>1345.97</v>
      </c>
      <c r="G1123" s="153">
        <v>121880.29</v>
      </c>
      <c r="H1123" s="156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0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69">
        <v>6</v>
      </c>
      <c r="D1124" s="271">
        <v>110627.88</v>
      </c>
      <c r="E1124" s="195">
        <v>9906.44</v>
      </c>
      <c r="F1124" s="197" t="s">
        <v>97</v>
      </c>
      <c r="G1124" s="195">
        <v>120534.32</v>
      </c>
      <c r="H1124" s="196">
        <v>44728</v>
      </c>
      <c r="I1124" s="41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0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70"/>
      <c r="D1125" s="272"/>
      <c r="E1125" s="153">
        <v>9906.44</v>
      </c>
      <c r="F1125" s="153">
        <v>1345.97</v>
      </c>
      <c r="G1125" s="153">
        <v>121880.29</v>
      </c>
      <c r="H1125" s="156">
        <v>44738</v>
      </c>
      <c r="I1125" s="208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0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69">
        <v>7</v>
      </c>
      <c r="D1126" s="271">
        <v>113836.08</v>
      </c>
      <c r="E1126" s="195">
        <v>6698.24</v>
      </c>
      <c r="F1126" s="197" t="s">
        <v>97</v>
      </c>
      <c r="G1126" s="195">
        <v>120534.32</v>
      </c>
      <c r="H1126" s="196">
        <v>44758</v>
      </c>
      <c r="I1126" s="41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0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70"/>
      <c r="D1127" s="272"/>
      <c r="E1127" s="153">
        <v>6698.24</v>
      </c>
      <c r="F1127" s="153">
        <v>1345.97</v>
      </c>
      <c r="G1127" s="153">
        <v>121880.29</v>
      </c>
      <c r="H1127" s="156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0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65">
        <v>8</v>
      </c>
      <c r="D1128" s="267">
        <v>117137.41</v>
      </c>
      <c r="E1128" s="153">
        <v>3396.91</v>
      </c>
      <c r="F1128" s="154" t="s">
        <v>97</v>
      </c>
      <c r="G1128" s="153">
        <v>120534.32</v>
      </c>
      <c r="H1128" s="156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0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66"/>
      <c r="D1129" s="268"/>
      <c r="E1129" s="209">
        <v>3396.91</v>
      </c>
      <c r="F1129" s="210">
        <v>1345.97</v>
      </c>
      <c r="G1129" s="209">
        <v>121880.29</v>
      </c>
      <c r="H1129" s="211">
        <v>44799</v>
      </c>
      <c r="I1129" s="41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0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7" t="s">
        <v>19</v>
      </c>
      <c r="D1130" s="187" t="s">
        <v>20</v>
      </c>
      <c r="E1130" s="187" t="s">
        <v>21</v>
      </c>
      <c r="F1130" s="187" t="s">
        <v>22</v>
      </c>
      <c r="G1130" s="187" t="s">
        <v>23</v>
      </c>
      <c r="H1130" s="187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0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199" t="s">
        <v>101</v>
      </c>
      <c r="D1131" s="195">
        <v>1735.1</v>
      </c>
      <c r="E1131" s="195">
        <v>2515.89</v>
      </c>
      <c r="F1131" s="197" t="s">
        <v>97</v>
      </c>
      <c r="G1131" s="195">
        <v>4250.99</v>
      </c>
      <c r="H1131" s="196">
        <v>44575</v>
      </c>
      <c r="I1131" s="41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0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69">
        <v>1</v>
      </c>
      <c r="D1132" s="271">
        <v>21471.85</v>
      </c>
      <c r="E1132" s="195">
        <v>2633.88</v>
      </c>
      <c r="F1132" s="197" t="s">
        <v>97</v>
      </c>
      <c r="G1132" s="195">
        <v>24105.73</v>
      </c>
      <c r="H1132" s="196">
        <v>44667</v>
      </c>
      <c r="I1132" s="41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0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70"/>
      <c r="D1133" s="272"/>
      <c r="E1133" s="153">
        <v>2633.88</v>
      </c>
      <c r="F1133" s="154">
        <v>269.18</v>
      </c>
      <c r="G1133" s="153">
        <v>24374.91</v>
      </c>
      <c r="H1133" s="156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0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69">
        <v>2</v>
      </c>
      <c r="D1134" s="271">
        <v>21471.85</v>
      </c>
      <c r="E1134" s="195">
        <v>2254.54</v>
      </c>
      <c r="F1134" s="197" t="s">
        <v>97</v>
      </c>
      <c r="G1134" s="195">
        <v>23726.39</v>
      </c>
      <c r="H1134" s="196">
        <v>44697</v>
      </c>
      <c r="I1134" s="41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0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70"/>
      <c r="D1135" s="272"/>
      <c r="E1135" s="153">
        <v>2254.54</v>
      </c>
      <c r="F1135" s="154">
        <v>264.94</v>
      </c>
      <c r="G1135" s="153">
        <v>23991.33</v>
      </c>
      <c r="H1135" s="156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0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69">
        <v>3</v>
      </c>
      <c r="D1136" s="271">
        <v>21471.85</v>
      </c>
      <c r="E1136" s="195">
        <v>1932.47</v>
      </c>
      <c r="F1136" s="197" t="s">
        <v>97</v>
      </c>
      <c r="G1136" s="195">
        <v>23404.32</v>
      </c>
      <c r="H1136" s="196">
        <v>44728</v>
      </c>
      <c r="I1136" s="41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0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70"/>
      <c r="D1137" s="272"/>
      <c r="E1137" s="153">
        <v>1932.47</v>
      </c>
      <c r="F1137" s="154">
        <v>261.35000000000002</v>
      </c>
      <c r="G1137" s="153">
        <v>23665.67</v>
      </c>
      <c r="H1137" s="156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0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69">
        <v>4</v>
      </c>
      <c r="D1138" s="271">
        <v>21471.85</v>
      </c>
      <c r="E1138" s="195">
        <v>1610.39</v>
      </c>
      <c r="F1138" s="197" t="s">
        <v>97</v>
      </c>
      <c r="G1138" s="195">
        <v>23082.240000000002</v>
      </c>
      <c r="H1138" s="196">
        <v>44758</v>
      </c>
      <c r="I1138" s="41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0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70"/>
      <c r="D1139" s="272"/>
      <c r="E1139" s="153">
        <v>1610.39</v>
      </c>
      <c r="F1139" s="154">
        <v>257.75</v>
      </c>
      <c r="G1139" s="153">
        <v>23339.99</v>
      </c>
      <c r="H1139" s="156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0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65">
        <v>5</v>
      </c>
      <c r="D1140" s="267">
        <v>21471.85</v>
      </c>
      <c r="E1140" s="153">
        <v>1288.31</v>
      </c>
      <c r="F1140" s="154" t="s">
        <v>97</v>
      </c>
      <c r="G1140" s="153">
        <v>22760.16</v>
      </c>
      <c r="H1140" s="156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0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66"/>
      <c r="D1141" s="268"/>
      <c r="E1141" s="209">
        <v>1288.31</v>
      </c>
      <c r="F1141" s="210">
        <v>254.16</v>
      </c>
      <c r="G1141" s="209">
        <v>23014.32</v>
      </c>
      <c r="H1141" s="211">
        <v>44799</v>
      </c>
      <c r="I1141" s="41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0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65">
        <v>6</v>
      </c>
      <c r="D1142" s="267">
        <v>21471.85</v>
      </c>
      <c r="E1142" s="154">
        <v>966.23</v>
      </c>
      <c r="F1142" s="154" t="s">
        <v>97</v>
      </c>
      <c r="G1142" s="153">
        <v>22438.080000000002</v>
      </c>
      <c r="H1142" s="156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0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66"/>
      <c r="D1143" s="268"/>
      <c r="E1143" s="209">
        <v>966.23</v>
      </c>
      <c r="F1143" s="210">
        <v>250.56</v>
      </c>
      <c r="G1143" s="209">
        <v>22688.639999999999</v>
      </c>
      <c r="H1143" s="211">
        <v>44830</v>
      </c>
      <c r="I1143" s="41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0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69">
        <v>7</v>
      </c>
      <c r="D1144" s="271">
        <v>21471.85</v>
      </c>
      <c r="E1144" s="197">
        <v>644.16</v>
      </c>
      <c r="F1144" s="197" t="s">
        <v>97</v>
      </c>
      <c r="G1144" s="195">
        <v>22116.01</v>
      </c>
      <c r="H1144" s="196">
        <v>44850</v>
      </c>
      <c r="I1144" s="41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0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70"/>
      <c r="D1145" s="272"/>
      <c r="E1145" s="154">
        <v>644.16</v>
      </c>
      <c r="F1145" s="154">
        <v>246.96</v>
      </c>
      <c r="G1145" s="153">
        <v>22362.97</v>
      </c>
      <c r="H1145" s="156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0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69">
        <v>8</v>
      </c>
      <c r="D1146" s="271">
        <v>21471.83</v>
      </c>
      <c r="E1146" s="197">
        <v>322.08</v>
      </c>
      <c r="F1146" s="197" t="s">
        <v>97</v>
      </c>
      <c r="G1146" s="195">
        <v>21793.91</v>
      </c>
      <c r="H1146" s="196">
        <v>44881</v>
      </c>
      <c r="I1146" s="41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0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70"/>
      <c r="D1147" s="272"/>
      <c r="E1147" s="154">
        <v>322.08</v>
      </c>
      <c r="F1147" s="154">
        <v>243.37</v>
      </c>
      <c r="G1147" s="153">
        <v>22037.279999999999</v>
      </c>
      <c r="H1147" s="156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0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0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1" t="s">
        <v>153</v>
      </c>
      <c r="D1149" s="202">
        <v>77013</v>
      </c>
      <c r="E1149" s="203" t="s">
        <v>97</v>
      </c>
      <c r="F1149" s="203" t="s">
        <v>97</v>
      </c>
      <c r="G1149" s="202">
        <v>77013</v>
      </c>
      <c r="H1149" s="204">
        <v>44679</v>
      </c>
      <c r="I1149" s="41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0">
        <f t="shared" si="58"/>
        <v>77013</v>
      </c>
    </row>
    <row r="1150" spans="1:14" ht="15" customHeight="1" thickBo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0">
        <f t="shared" si="58"/>
        <v>77013</v>
      </c>
    </row>
    <row r="1151" spans="1:14" ht="15" customHeight="1" thickBot="1">
      <c r="A1151" s="11" t="str">
        <f t="shared" si="60"/>
        <v>R702553 1</v>
      </c>
      <c r="B1151" s="3" t="s">
        <v>154</v>
      </c>
      <c r="C1151" s="265">
        <v>1</v>
      </c>
      <c r="D1151" s="267">
        <v>47959.15</v>
      </c>
      <c r="E1151" s="223">
        <v>41270.019999999997</v>
      </c>
      <c r="F1151" s="223" t="s">
        <v>97</v>
      </c>
      <c r="G1151" s="224">
        <v>89229.17</v>
      </c>
      <c r="H1151" s="225">
        <v>45123</v>
      </c>
      <c r="J1151" s="30" t="str">
        <f t="shared" si="59"/>
        <v>-</v>
      </c>
      <c r="L1151" s="11" t="str">
        <f>IF(I1151&lt;&gt;"",IF(SUMIF(Planes!BA:BA,'Control de pagos'!A1151,Planes!BC:BC)=0,"",SUMIF(Planes!BA:BA,'Control de pagos'!A1151,Planes!BC:BC)),"")</f>
        <v/>
      </c>
      <c r="N1151" s="60">
        <f t="shared" si="58"/>
        <v>47959.15</v>
      </c>
    </row>
    <row r="1152" spans="1:14" ht="15" customHeight="1" thickBot="1">
      <c r="A1152" s="11" t="str">
        <f t="shared" si="60"/>
        <v>R702553 1</v>
      </c>
      <c r="B1152" s="3" t="s">
        <v>154</v>
      </c>
      <c r="C1152" s="266"/>
      <c r="D1152" s="268"/>
      <c r="E1152" s="209">
        <v>41270.019999999997</v>
      </c>
      <c r="F1152" s="210">
        <v>1757.81</v>
      </c>
      <c r="G1152" s="209">
        <v>90986.98</v>
      </c>
      <c r="H1152" s="211">
        <v>45133</v>
      </c>
      <c r="I1152" s="41">
        <v>45133</v>
      </c>
      <c r="J1152" s="30">
        <f t="shared" si="59"/>
        <v>45108</v>
      </c>
      <c r="L1152" s="11" t="str">
        <f>IF(I1152&lt;&gt;"",IF(SUMIF(Planes!BA:BA,'Control de pagos'!A1152,Planes!BC:BC)=0,"",SUMIF(Planes!BA:BA,'Control de pagos'!A1152,Planes!BC:BC)),"")</f>
        <v/>
      </c>
      <c r="N1152" s="60">
        <f t="shared" si="58"/>
        <v>47959.15</v>
      </c>
    </row>
    <row r="1153" spans="1:14" ht="15" customHeight="1" thickBot="1">
      <c r="A1153" s="11" t="str">
        <f t="shared" si="60"/>
        <v>R702553 2</v>
      </c>
      <c r="B1153" s="3" t="s">
        <v>154</v>
      </c>
      <c r="C1153" s="359">
        <v>2</v>
      </c>
      <c r="D1153" s="360">
        <v>50505.79</v>
      </c>
      <c r="E1153" s="220">
        <v>38723.379999999997</v>
      </c>
      <c r="F1153" s="221" t="s">
        <v>97</v>
      </c>
      <c r="G1153" s="220">
        <v>89229.17</v>
      </c>
      <c r="H1153" s="222">
        <v>45154</v>
      </c>
      <c r="J1153" s="30" t="str">
        <f t="shared" si="59"/>
        <v>-</v>
      </c>
      <c r="L1153" s="11" t="str">
        <f>IF(I1153&lt;&gt;"",IF(SUMIF(Planes!BA:BA,'Control de pagos'!A1153,Planes!BC:BC)=0,"",SUMIF(Planes!BA:BA,'Control de pagos'!A1153,Planes!BC:BC)),"")</f>
        <v/>
      </c>
      <c r="N1153" s="60">
        <f t="shared" si="58"/>
        <v>50505.79</v>
      </c>
    </row>
    <row r="1154" spans="1:14" ht="15" customHeight="1" thickBot="1">
      <c r="A1154" s="11" t="str">
        <f t="shared" si="60"/>
        <v>R702553 2</v>
      </c>
      <c r="B1154" s="3" t="s">
        <v>154</v>
      </c>
      <c r="C1154" s="361"/>
      <c r="D1154" s="362"/>
      <c r="E1154" s="202">
        <v>38723.379999999997</v>
      </c>
      <c r="F1154" s="202">
        <v>1757.81</v>
      </c>
      <c r="G1154" s="202">
        <v>90986.98</v>
      </c>
      <c r="H1154" s="204">
        <v>45164</v>
      </c>
      <c r="I1154" s="41">
        <v>45164</v>
      </c>
      <c r="J1154" s="30">
        <f t="shared" si="59"/>
        <v>45139</v>
      </c>
      <c r="L1154" s="11" t="str">
        <f>IF(I1154&lt;&gt;"",IF(SUMIF(Planes!BA:BA,'Control de pagos'!A1154,Planes!BC:BC)=0,"",SUMIF(Planes!BA:BA,'Control de pagos'!A1154,Planes!BC:BC)),"")</f>
        <v/>
      </c>
      <c r="N1154" s="60">
        <f t="shared" si="58"/>
        <v>50505.79</v>
      </c>
    </row>
    <row r="1155" spans="1:14" ht="15" customHeight="1" thickBot="1">
      <c r="A1155" s="11" t="str">
        <f t="shared" si="60"/>
        <v>R702553 3</v>
      </c>
      <c r="B1155" s="3" t="s">
        <v>154</v>
      </c>
      <c r="C1155" s="255">
        <v>3</v>
      </c>
      <c r="D1155" s="263">
        <v>53187.64</v>
      </c>
      <c r="E1155" s="220">
        <v>36041.53</v>
      </c>
      <c r="F1155" s="221" t="s">
        <v>97</v>
      </c>
      <c r="G1155" s="220">
        <v>89229.17</v>
      </c>
      <c r="H1155" s="222">
        <v>45185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0">
        <f t="shared" si="58"/>
        <v>53187.64</v>
      </c>
    </row>
    <row r="1156" spans="1:14" ht="15" customHeight="1" thickBot="1">
      <c r="A1156" s="11" t="str">
        <f t="shared" si="60"/>
        <v>R702553 3</v>
      </c>
      <c r="B1156" s="3" t="s">
        <v>154</v>
      </c>
      <c r="C1156" s="257"/>
      <c r="D1156" s="264"/>
      <c r="E1156" s="220">
        <v>36041.53</v>
      </c>
      <c r="F1156" s="220">
        <v>1757.81</v>
      </c>
      <c r="G1156" s="220">
        <v>90986.98</v>
      </c>
      <c r="H1156" s="222">
        <v>45195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0">
        <f t="shared" ref="N1156:N1219" si="61">IF(D1156=0,D1155,D1156)</f>
        <v>53187.64</v>
      </c>
    </row>
    <row r="1157" spans="1:14" ht="15" customHeight="1" thickBot="1">
      <c r="A1157" s="11" t="str">
        <f t="shared" si="60"/>
        <v>R702553 4</v>
      </c>
      <c r="B1157" s="3" t="s">
        <v>154</v>
      </c>
      <c r="C1157" s="255">
        <v>4</v>
      </c>
      <c r="D1157" s="263">
        <v>56011.91</v>
      </c>
      <c r="E1157" s="220">
        <v>33217.26</v>
      </c>
      <c r="F1157" s="221" t="s">
        <v>97</v>
      </c>
      <c r="G1157" s="220">
        <v>89229.17</v>
      </c>
      <c r="H1157" s="222">
        <v>45215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0">
        <f t="shared" si="61"/>
        <v>56011.91</v>
      </c>
    </row>
    <row r="1158" spans="1:14" ht="15" customHeight="1" thickBot="1">
      <c r="A1158" s="11" t="str">
        <f t="shared" si="60"/>
        <v>R702553 4</v>
      </c>
      <c r="B1158" s="3" t="s">
        <v>154</v>
      </c>
      <c r="C1158" s="257"/>
      <c r="D1158" s="264"/>
      <c r="E1158" s="220">
        <v>33217.26</v>
      </c>
      <c r="F1158" s="220">
        <v>1757.81</v>
      </c>
      <c r="G1158" s="220">
        <v>90986.98</v>
      </c>
      <c r="H1158" s="222">
        <v>45225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0">
        <f t="shared" si="61"/>
        <v>56011.91</v>
      </c>
    </row>
    <row r="1159" spans="1:14" ht="15" customHeight="1" thickBot="1">
      <c r="A1159" s="11" t="str">
        <f t="shared" si="60"/>
        <v>R702553 5</v>
      </c>
      <c r="B1159" s="3" t="s">
        <v>154</v>
      </c>
      <c r="C1159" s="255">
        <v>5</v>
      </c>
      <c r="D1159" s="263">
        <v>58986.14</v>
      </c>
      <c r="E1159" s="220">
        <v>30243.03</v>
      </c>
      <c r="F1159" s="221" t="s">
        <v>97</v>
      </c>
      <c r="G1159" s="220">
        <v>89229.17</v>
      </c>
      <c r="H1159" s="222">
        <v>45246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0">
        <f t="shared" si="61"/>
        <v>58986.14</v>
      </c>
    </row>
    <row r="1160" spans="1:14" ht="15" customHeight="1" thickBot="1">
      <c r="A1160" s="11" t="str">
        <f t="shared" si="60"/>
        <v>R702553 5</v>
      </c>
      <c r="B1160" s="3" t="s">
        <v>154</v>
      </c>
      <c r="C1160" s="257"/>
      <c r="D1160" s="264"/>
      <c r="E1160" s="220">
        <v>30243.03</v>
      </c>
      <c r="F1160" s="220">
        <v>1757.81</v>
      </c>
      <c r="G1160" s="220">
        <v>90986.98</v>
      </c>
      <c r="H1160" s="222">
        <v>45256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0">
        <f t="shared" si="61"/>
        <v>58986.14</v>
      </c>
    </row>
    <row r="1161" spans="1:14" ht="15" customHeight="1" thickBot="1">
      <c r="A1161" s="11" t="str">
        <f t="shared" si="60"/>
        <v>R702553 6</v>
      </c>
      <c r="B1161" s="3" t="s">
        <v>154</v>
      </c>
      <c r="C1161" s="255">
        <v>6</v>
      </c>
      <c r="D1161" s="263">
        <v>62118.3</v>
      </c>
      <c r="E1161" s="220">
        <v>27110.87</v>
      </c>
      <c r="F1161" s="221" t="s">
        <v>97</v>
      </c>
      <c r="G1161" s="220">
        <v>89229.17</v>
      </c>
      <c r="H1161" s="222">
        <v>45276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0">
        <f t="shared" si="61"/>
        <v>62118.3</v>
      </c>
    </row>
    <row r="1162" spans="1:14" ht="15" customHeight="1" thickBot="1">
      <c r="A1162" s="11" t="str">
        <f t="shared" si="60"/>
        <v>R702553 6</v>
      </c>
      <c r="B1162" s="3" t="s">
        <v>154</v>
      </c>
      <c r="C1162" s="257"/>
      <c r="D1162" s="264"/>
      <c r="E1162" s="220">
        <v>27110.87</v>
      </c>
      <c r="F1162" s="220">
        <v>1757.81</v>
      </c>
      <c r="G1162" s="220">
        <v>90986.98</v>
      </c>
      <c r="H1162" s="222">
        <v>45286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0">
        <f t="shared" si="61"/>
        <v>62118.3</v>
      </c>
    </row>
    <row r="1163" spans="1:14" ht="15" customHeight="1" thickBot="1">
      <c r="A1163" s="11" t="str">
        <f t="shared" si="60"/>
        <v>R702553 7</v>
      </c>
      <c r="B1163" s="3" t="s">
        <v>154</v>
      </c>
      <c r="C1163" s="255">
        <v>7</v>
      </c>
      <c r="D1163" s="263">
        <v>65416.78</v>
      </c>
      <c r="E1163" s="220">
        <v>23812.39</v>
      </c>
      <c r="F1163" s="221" t="s">
        <v>97</v>
      </c>
      <c r="G1163" s="220">
        <v>89229.17</v>
      </c>
      <c r="H1163" s="222">
        <v>45307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0">
        <f t="shared" si="61"/>
        <v>65416.78</v>
      </c>
    </row>
    <row r="1164" spans="1:14" ht="15" customHeight="1" thickBot="1">
      <c r="A1164" s="11" t="str">
        <f t="shared" si="60"/>
        <v>R702553 7</v>
      </c>
      <c r="B1164" s="3" t="s">
        <v>154</v>
      </c>
      <c r="C1164" s="257"/>
      <c r="D1164" s="264"/>
      <c r="E1164" s="220">
        <v>23812.39</v>
      </c>
      <c r="F1164" s="220">
        <v>1757.81</v>
      </c>
      <c r="G1164" s="220">
        <v>90986.98</v>
      </c>
      <c r="H1164" s="222">
        <v>45317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0">
        <f t="shared" si="61"/>
        <v>65416.78</v>
      </c>
    </row>
    <row r="1165" spans="1:14" ht="15" customHeight="1" thickBot="1">
      <c r="A1165" s="11" t="str">
        <f t="shared" si="60"/>
        <v>R702553 8</v>
      </c>
      <c r="B1165" s="3" t="s">
        <v>154</v>
      </c>
      <c r="C1165" s="255">
        <v>8</v>
      </c>
      <c r="D1165" s="263">
        <v>68890.42</v>
      </c>
      <c r="E1165" s="220">
        <v>20338.75</v>
      </c>
      <c r="F1165" s="221" t="s">
        <v>97</v>
      </c>
      <c r="G1165" s="220">
        <v>89229.17</v>
      </c>
      <c r="H1165" s="222">
        <v>45338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0">
        <f t="shared" si="61"/>
        <v>68890.42</v>
      </c>
    </row>
    <row r="1166" spans="1:14" ht="15" customHeight="1" thickBot="1">
      <c r="A1166" s="11" t="str">
        <f t="shared" si="60"/>
        <v>R702553 8</v>
      </c>
      <c r="B1166" s="3" t="s">
        <v>154</v>
      </c>
      <c r="C1166" s="257"/>
      <c r="D1166" s="264"/>
      <c r="E1166" s="220">
        <v>20338.75</v>
      </c>
      <c r="F1166" s="220">
        <v>1757.81</v>
      </c>
      <c r="G1166" s="220">
        <v>90986.98</v>
      </c>
      <c r="H1166" s="222">
        <v>45348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0">
        <f t="shared" si="61"/>
        <v>68890.42</v>
      </c>
    </row>
    <row r="1167" spans="1:14" ht="15" customHeight="1" thickBot="1">
      <c r="A1167" s="11" t="str">
        <f t="shared" si="60"/>
        <v>R702553 9</v>
      </c>
      <c r="B1167" s="3" t="s">
        <v>154</v>
      </c>
      <c r="C1167" s="255">
        <v>9</v>
      </c>
      <c r="D1167" s="263">
        <v>72548.5</v>
      </c>
      <c r="E1167" s="220">
        <v>16680.669999999998</v>
      </c>
      <c r="F1167" s="221" t="s">
        <v>97</v>
      </c>
      <c r="G1167" s="220">
        <v>89229.17</v>
      </c>
      <c r="H1167" s="222">
        <v>45367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0">
        <f t="shared" si="61"/>
        <v>72548.5</v>
      </c>
    </row>
    <row r="1168" spans="1:14" ht="15" customHeight="1" thickBot="1">
      <c r="A1168" s="11" t="str">
        <f t="shared" si="60"/>
        <v>R702553 9</v>
      </c>
      <c r="B1168" s="3" t="s">
        <v>154</v>
      </c>
      <c r="C1168" s="257"/>
      <c r="D1168" s="264"/>
      <c r="E1168" s="220">
        <v>16680.669999999998</v>
      </c>
      <c r="F1168" s="220">
        <v>1757.81</v>
      </c>
      <c r="G1168" s="220">
        <v>90986.98</v>
      </c>
      <c r="H1168" s="222">
        <v>45377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0">
        <f t="shared" si="61"/>
        <v>72548.5</v>
      </c>
    </row>
    <row r="1169" spans="1:14" ht="15" customHeight="1" thickBot="1">
      <c r="A1169" s="11" t="str">
        <f t="shared" si="60"/>
        <v>R702553 10</v>
      </c>
      <c r="B1169" s="3" t="s">
        <v>154</v>
      </c>
      <c r="C1169" s="255">
        <v>10</v>
      </c>
      <c r="D1169" s="263">
        <v>76400.820000000007</v>
      </c>
      <c r="E1169" s="220">
        <v>12828.35</v>
      </c>
      <c r="F1169" s="221" t="s">
        <v>97</v>
      </c>
      <c r="G1169" s="220">
        <v>89229.17</v>
      </c>
      <c r="H1169" s="222">
        <v>45398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0">
        <f t="shared" si="61"/>
        <v>76400.820000000007</v>
      </c>
    </row>
    <row r="1170" spans="1:14" ht="15" customHeight="1" thickBot="1">
      <c r="A1170" s="11" t="str">
        <f t="shared" si="60"/>
        <v>R702553 10</v>
      </c>
      <c r="B1170" s="3" t="s">
        <v>154</v>
      </c>
      <c r="C1170" s="257"/>
      <c r="D1170" s="264"/>
      <c r="E1170" s="220">
        <v>12828.35</v>
      </c>
      <c r="F1170" s="220">
        <v>1757.81</v>
      </c>
      <c r="G1170" s="220">
        <v>90986.98</v>
      </c>
      <c r="H1170" s="222">
        <v>45408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0">
        <f t="shared" si="61"/>
        <v>76400.820000000007</v>
      </c>
    </row>
    <row r="1171" spans="1:14" ht="15" customHeight="1" thickBot="1">
      <c r="A1171" s="11" t="str">
        <f t="shared" si="60"/>
        <v>R702553 11</v>
      </c>
      <c r="B1171" s="3" t="s">
        <v>154</v>
      </c>
      <c r="C1171" s="255">
        <v>11</v>
      </c>
      <c r="D1171" s="263">
        <v>80457.710000000006</v>
      </c>
      <c r="E1171" s="220">
        <v>8771.4599999999991</v>
      </c>
      <c r="F1171" s="221" t="s">
        <v>97</v>
      </c>
      <c r="G1171" s="220">
        <v>89229.17</v>
      </c>
      <c r="H1171" s="222">
        <v>45428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0">
        <f t="shared" si="61"/>
        <v>80457.710000000006</v>
      </c>
    </row>
    <row r="1172" spans="1:14" ht="15" customHeight="1" thickBot="1">
      <c r="A1172" s="11" t="str">
        <f t="shared" si="60"/>
        <v>R702553 11</v>
      </c>
      <c r="B1172" s="3" t="s">
        <v>154</v>
      </c>
      <c r="C1172" s="257"/>
      <c r="D1172" s="264"/>
      <c r="E1172" s="220">
        <v>8771.4599999999991</v>
      </c>
      <c r="F1172" s="220">
        <v>1757.81</v>
      </c>
      <c r="G1172" s="220">
        <v>90986.98</v>
      </c>
      <c r="H1172" s="222">
        <v>45438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0">
        <f t="shared" si="61"/>
        <v>80457.710000000006</v>
      </c>
    </row>
    <row r="1173" spans="1:14" ht="15" customHeight="1" thickBot="1">
      <c r="A1173" s="11" t="str">
        <f t="shared" si="60"/>
        <v>R702553 12</v>
      </c>
      <c r="B1173" s="3" t="s">
        <v>154</v>
      </c>
      <c r="C1173" s="255">
        <v>12</v>
      </c>
      <c r="D1173" s="263">
        <v>84729.94</v>
      </c>
      <c r="E1173" s="220">
        <v>4499.2299999999996</v>
      </c>
      <c r="F1173" s="221" t="s">
        <v>97</v>
      </c>
      <c r="G1173" s="220">
        <v>89229.17</v>
      </c>
      <c r="H1173" s="222">
        <v>45459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0">
        <f t="shared" si="61"/>
        <v>84729.94</v>
      </c>
    </row>
    <row r="1174" spans="1:14" ht="15" customHeight="1" thickBot="1">
      <c r="A1174" s="11" t="str">
        <f t="shared" si="60"/>
        <v>R702553 12</v>
      </c>
      <c r="B1174" s="3" t="s">
        <v>154</v>
      </c>
      <c r="C1174" s="257"/>
      <c r="D1174" s="264"/>
      <c r="E1174" s="220">
        <v>4499.2299999999996</v>
      </c>
      <c r="F1174" s="220">
        <v>1757.81</v>
      </c>
      <c r="G1174" s="220">
        <v>90986.98</v>
      </c>
      <c r="H1174" s="222">
        <v>45469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0">
        <f t="shared" si="61"/>
        <v>84729.94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0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0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0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0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0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0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0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0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0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0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0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0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0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0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0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0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0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0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0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0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0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0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0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0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0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0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0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0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0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0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0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0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0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0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0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0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0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0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0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0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0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0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0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0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0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0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0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0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0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0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0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0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0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0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0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0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0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0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0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0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0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0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0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0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0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0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0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0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0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0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0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0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0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0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0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0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0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0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0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0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0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0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0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0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0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0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0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0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0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0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0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0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0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0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0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0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0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0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0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0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0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0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0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0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0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0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0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0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0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0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0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0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0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0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0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0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0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0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0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0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0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0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0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0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0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0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0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0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0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0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0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0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0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0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0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0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0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0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0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0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0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0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0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0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0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0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0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0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0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0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0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0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0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0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0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0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0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0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0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0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0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0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0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0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0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0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0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0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0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0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0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0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0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0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0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0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0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0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0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0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0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0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0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0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0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0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0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0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0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0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0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0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0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0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0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0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0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0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0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0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0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0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0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0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0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0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0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0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0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0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0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0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0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0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0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0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0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0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0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0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0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0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0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0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0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0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0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0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0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0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0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0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0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0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0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0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0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0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0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0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0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0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0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0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0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0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0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0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0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0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0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0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0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0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0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0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0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0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0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0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0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0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0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0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0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0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0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0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0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0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0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0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0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0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0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0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0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0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0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0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0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0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0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0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0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0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0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0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0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0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0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0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0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0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0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0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0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0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0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0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0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0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0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0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0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0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0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0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0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0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0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0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0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0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0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0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0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0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0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0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0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0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0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0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0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0">
        <f t="shared" si="76"/>
        <v>0</v>
      </c>
    </row>
    <row r="1501" spans="1:14">
      <c r="N1501" s="60"/>
    </row>
    <row r="1502" spans="1:14">
      <c r="N1502" s="60"/>
    </row>
  </sheetData>
  <sheetProtection password="F0F4" sheet="1" objects="1" scenarios="1" formatCells="0" formatColumns="0" formatRows="0" sort="0" autoFilter="0"/>
  <autoFilter ref="B2:L1500"/>
  <mergeCells count="1141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1169:C1170"/>
    <mergeCell ref="D1169:D1170"/>
    <mergeCell ref="C1171:C1172"/>
    <mergeCell ref="D1171:D1172"/>
    <mergeCell ref="C1173:C1174"/>
    <mergeCell ref="D1173:D1174"/>
    <mergeCell ref="C1151:C1152"/>
    <mergeCell ref="D1151:D1152"/>
    <mergeCell ref="C1153:C1154"/>
    <mergeCell ref="D1153:D115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65:C1166"/>
    <mergeCell ref="D1165:D1166"/>
    <mergeCell ref="C1167:C1168"/>
    <mergeCell ref="D1167:D1168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6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3">
        <v>45139</v>
      </c>
      <c r="C7" s="29">
        <f>SUMIF(SUSS!H:H,'Control de pagos'!K1,SUSS!I:I)</f>
        <v>262582.79347605299</v>
      </c>
      <c r="D7" s="29">
        <f>'Control de pagos'!K2</f>
        <v>0</v>
      </c>
      <c r="E7" s="42">
        <f>C7+D7</f>
        <v>262582.79347605299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6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8" t="s">
        <v>69</v>
      </c>
      <c r="D2" s="48" t="s">
        <v>64</v>
      </c>
      <c r="E2" s="48" t="s">
        <v>65</v>
      </c>
    </row>
    <row r="3" spans="2:8">
      <c r="D3" s="55">
        <v>43770</v>
      </c>
      <c r="E3" s="55">
        <v>44227</v>
      </c>
      <c r="F3" s="56"/>
      <c r="G3" s="57" t="str">
        <f>"&gt;="&amp;D3</f>
        <v>&gt;=43770</v>
      </c>
      <c r="H3" s="57" t="str">
        <f>"&lt;="&amp;E3</f>
        <v>&lt;=44227</v>
      </c>
    </row>
    <row r="6" spans="2:8">
      <c r="B6" s="43" t="s">
        <v>18</v>
      </c>
      <c r="C6" s="58" t="s">
        <v>70</v>
      </c>
      <c r="D6" s="58" t="s">
        <v>71</v>
      </c>
      <c r="E6" s="58" t="s">
        <v>72</v>
      </c>
      <c r="F6" s="58" t="s">
        <v>73</v>
      </c>
      <c r="G6" s="58" t="s">
        <v>74</v>
      </c>
    </row>
    <row r="7" spans="2:8">
      <c r="B7" s="61" t="str">
        <f>Descripción!B6</f>
        <v>G392553</v>
      </c>
      <c r="C7" s="64">
        <f>SUMIFS('Control de pagos'!N:N,'Control de pagos'!$B:$B,'Audit Contable'!$B7,'Control de pagos'!$I:$I,'Audit Contable'!$G$3,'Control de pagos'!$I:$I,'Audit Contable'!$H$3)</f>
        <v>27584.620000000003</v>
      </c>
      <c r="D7" s="64">
        <f>SUMIFS('Control de pagos'!E:E,'Control de pagos'!$B:$B,'Audit Contable'!$B7,'Control de pagos'!$I:$I,'Audit Contable'!$G$3,'Control de pagos'!$I:$I,'Audit Contable'!$H$3)</f>
        <v>16686.550000000003</v>
      </c>
      <c r="E7" s="64">
        <f>SUMIFS('Control de pagos'!F:F,'Control de pagos'!$B:$B,'Audit Contable'!$B7,'Control de pagos'!$I:$I,'Audit Contable'!$G$3,'Control de pagos'!$I:$I,'Audit Contable'!$H$3)</f>
        <v>589.06999999999994</v>
      </c>
      <c r="F7" s="64">
        <f>D7+E7</f>
        <v>17275.620000000003</v>
      </c>
      <c r="G7" s="64">
        <f>C7+F7</f>
        <v>44860.240000000005</v>
      </c>
    </row>
    <row r="8" spans="2:8">
      <c r="B8" s="61" t="str">
        <f>Descripción!B19</f>
        <v>M726936</v>
      </c>
      <c r="C8" s="64">
        <f>SUMIFS('Control de pagos'!N:N,'Control de pagos'!$B:$B,'Audit Contable'!$B8,'Control de pagos'!$I:$I,'Audit Contable'!$G$3,'Control de pagos'!$I:$I,'Audit Contable'!$H$3)</f>
        <v>465739.5</v>
      </c>
      <c r="D8" s="64">
        <f>SUMIFS('Control de pagos'!E:E,'Control de pagos'!$B:$B,'Audit Contable'!$B8,'Control de pagos'!$I:$I,'Audit Contable'!$G$3,'Control de pagos'!$I:$I,'Audit Contable'!$H$3)</f>
        <v>86258.36</v>
      </c>
      <c r="E8" s="64">
        <f>SUMIFS('Control de pagos'!F:F,'Control de pagos'!$B:$B,'Audit Contable'!$B8,'Control de pagos'!$I:$I,'Audit Contable'!$G$3,'Control de pagos'!$I:$I,'Audit Contable'!$H$3)</f>
        <v>4231.9400000000005</v>
      </c>
      <c r="F8" s="64">
        <f>D8+E8</f>
        <v>90490.3</v>
      </c>
      <c r="G8" s="64">
        <f>C8+F8</f>
        <v>556229.80000000005</v>
      </c>
    </row>
    <row r="9" spans="2:8">
      <c r="B9" s="61" t="str">
        <f>Descripción!B32</f>
        <v>M726938</v>
      </c>
      <c r="C9" s="64">
        <f>SUMIFS('Control de pagos'!N:N,'Control de pagos'!$B:$B,'Audit Contable'!$B9,'Control de pagos'!$I:$I,'Audit Contable'!$G$3,'Control de pagos'!$I:$I,'Audit Contable'!$H$3)</f>
        <v>160650.03999999998</v>
      </c>
      <c r="D9" s="64">
        <f>SUMIFS('Control de pagos'!E:E,'Control de pagos'!$B:$B,'Audit Contable'!$B9,'Control de pagos'!$I:$I,'Audit Contable'!$G$3,'Control de pagos'!$I:$I,'Audit Contable'!$H$3)</f>
        <v>64650.43</v>
      </c>
      <c r="E9" s="64">
        <f>SUMIFS('Control de pagos'!F:F,'Control de pagos'!$B:$B,'Audit Contable'!$B9,'Control de pagos'!$I:$I,'Audit Contable'!$G$3,'Control de pagos'!$I:$I,'Audit Contable'!$H$3)</f>
        <v>1302.3699999999999</v>
      </c>
      <c r="F9" s="64">
        <f t="shared" ref="F9:F28" si="0">D9+E9</f>
        <v>65952.800000000003</v>
      </c>
      <c r="G9" s="64">
        <f t="shared" ref="G9:G28" si="1">C9+F9</f>
        <v>226602.83999999997</v>
      </c>
    </row>
    <row r="10" spans="2:8">
      <c r="B10" s="61" t="str">
        <f>Descripción!B45</f>
        <v>M802872</v>
      </c>
      <c r="C10" s="64">
        <f>SUMIFS('Control de pagos'!N:N,'Control de pagos'!$B:$B,'Audit Contable'!$B10,'Control de pagos'!$I:$I,'Audit Contable'!$G$3,'Control de pagos'!$I:$I,'Audit Contable'!$H$3)</f>
        <v>451189.5400000001</v>
      </c>
      <c r="D10" s="64">
        <f>SUMIFS('Control de pagos'!E:E,'Control de pagos'!$B:$B,'Audit Contable'!$B10,'Control de pagos'!$I:$I,'Audit Contable'!$G$3,'Control de pagos'!$I:$I,'Audit Contable'!$H$3)</f>
        <v>75600.06</v>
      </c>
      <c r="E10" s="64">
        <f>SUMIFS('Control de pagos'!F:F,'Control de pagos'!$B:$B,'Audit Contable'!$B10,'Control de pagos'!$I:$I,'Audit Contable'!$G$3,'Control de pagos'!$I:$I,'Audit Contable'!$H$3)</f>
        <v>4856.43</v>
      </c>
      <c r="F10" s="64">
        <f t="shared" si="0"/>
        <v>80456.489999999991</v>
      </c>
      <c r="G10" s="64">
        <f t="shared" si="1"/>
        <v>531646.03</v>
      </c>
    </row>
    <row r="11" spans="2:8">
      <c r="B11" s="61" t="str">
        <f>Descripción!B58</f>
        <v>N006566</v>
      </c>
      <c r="C11" s="64">
        <f>SUMIFS('Control de pagos'!N:N,'Control de pagos'!$B:$B,'Audit Contable'!$B11,'Control de pagos'!$I:$I,'Audit Contable'!$G$3,'Control de pagos'!$I:$I,'Audit Contable'!$H$3)</f>
        <v>311206.14</v>
      </c>
      <c r="D11" s="64">
        <f>SUMIFS('Control de pagos'!E:E,'Control de pagos'!$B:$B,'Audit Contable'!$B11,'Control de pagos'!$I:$I,'Audit Contable'!$G$3,'Control de pagos'!$I:$I,'Audit Contable'!$H$3)</f>
        <v>36493.800000000003</v>
      </c>
      <c r="E11" s="64">
        <f>SUMIFS('Control de pagos'!F:F,'Control de pagos'!$B:$B,'Audit Contable'!$B11,'Control de pagos'!$I:$I,'Audit Contable'!$G$3,'Control de pagos'!$I:$I,'Audit Contable'!$H$3)</f>
        <v>3189.17</v>
      </c>
      <c r="F11" s="64">
        <f t="shared" si="0"/>
        <v>39682.97</v>
      </c>
      <c r="G11" s="64">
        <f t="shared" si="1"/>
        <v>350889.11</v>
      </c>
    </row>
    <row r="12" spans="2:8">
      <c r="B12" s="61" t="str">
        <f>Descripción!B71</f>
        <v>N077711</v>
      </c>
      <c r="C12" s="64">
        <f>SUMIFS('Control de pagos'!N:N,'Control de pagos'!$B:$B,'Audit Contable'!$B12,'Control de pagos'!$I:$I,'Audit Contable'!$G$3,'Control de pagos'!$I:$I,'Audit Contable'!$H$3)</f>
        <v>158009.23000000001</v>
      </c>
      <c r="D12" s="64">
        <f>SUMIFS('Control de pagos'!E:E,'Control de pagos'!$B:$B,'Audit Contable'!$B12,'Control de pagos'!$I:$I,'Audit Contable'!$G$3,'Control de pagos'!$I:$I,'Audit Contable'!$H$3)</f>
        <v>17573.309999999998</v>
      </c>
      <c r="E12" s="64">
        <f>SUMIFS('Control de pagos'!F:F,'Control de pagos'!$B:$B,'Audit Contable'!$B12,'Control de pagos'!$I:$I,'Audit Contable'!$G$3,'Control de pagos'!$I:$I,'Audit Contable'!$H$3)</f>
        <v>1826.23</v>
      </c>
      <c r="F12" s="64">
        <f t="shared" si="0"/>
        <v>19399.539999999997</v>
      </c>
      <c r="G12" s="64">
        <f t="shared" si="1"/>
        <v>177408.77000000002</v>
      </c>
    </row>
    <row r="13" spans="2:8">
      <c r="B13" s="61" t="str">
        <f>Descripción!B84</f>
        <v>N957174</v>
      </c>
      <c r="C13" s="64">
        <f>SUMIFS('Control de pagos'!N:N,'Control de pagos'!$B:$B,'Audit Contable'!$B13,'Control de pagos'!$I:$I,'Audit Contable'!$G$3,'Control de pagos'!$I:$I,'Audit Contable'!$H$3)</f>
        <v>17416.060000000001</v>
      </c>
      <c r="D13" s="64">
        <f>SUMIFS('Control de pagos'!E:E,'Control de pagos'!$B:$B,'Audit Contable'!$B13,'Control de pagos'!$I:$I,'Audit Contable'!$G$3,'Control de pagos'!$I:$I,'Audit Contable'!$H$3)</f>
        <v>3370.0699999999997</v>
      </c>
      <c r="E13" s="64">
        <f>SUMIFS('Control de pagos'!F:F,'Control de pagos'!$B:$B,'Audit Contable'!$B13,'Control de pagos'!$I:$I,'Audit Contable'!$G$3,'Control de pagos'!$I:$I,'Audit Contable'!$H$3)</f>
        <v>374.32</v>
      </c>
      <c r="F13" s="64">
        <f t="shared" si="0"/>
        <v>3744.39</v>
      </c>
      <c r="G13" s="64">
        <f t="shared" si="1"/>
        <v>21160.45</v>
      </c>
    </row>
    <row r="14" spans="2:8">
      <c r="B14" s="61" t="str">
        <f>Descripción!B97</f>
        <v>N957171</v>
      </c>
      <c r="C14" s="64">
        <f>SUMIFS('Control de pagos'!N:N,'Control de pagos'!$B:$B,'Audit Contable'!$B14,'Control de pagos'!$I:$I,'Audit Contable'!$G$3,'Control de pagos'!$I:$I,'Audit Contable'!$H$3)</f>
        <v>25287.33</v>
      </c>
      <c r="D14" s="64">
        <f>SUMIFS('Control de pagos'!E:E,'Control de pagos'!$B:$B,'Audit Contable'!$B14,'Control de pagos'!$I:$I,'Audit Contable'!$G$3,'Control de pagos'!$I:$I,'Audit Contable'!$H$3)</f>
        <v>4894.42</v>
      </c>
      <c r="E14" s="64">
        <f>SUMIFS('Control de pagos'!F:F,'Control de pagos'!$B:$B,'Audit Contable'!$B14,'Control de pagos'!$I:$I,'Audit Contable'!$G$3,'Control de pagos'!$I:$I,'Audit Contable'!$H$3)</f>
        <v>543.66</v>
      </c>
      <c r="F14" s="64">
        <f t="shared" si="0"/>
        <v>5438.08</v>
      </c>
      <c r="G14" s="64">
        <f t="shared" si="1"/>
        <v>30725.410000000003</v>
      </c>
    </row>
    <row r="15" spans="2:8">
      <c r="B15" s="61" t="str">
        <f>Descripción!B110</f>
        <v>O165862</v>
      </c>
      <c r="C15" s="64">
        <f>SUMIFS('Control de pagos'!N:N,'Control de pagos'!$B:$B,'Audit Contable'!$B15,'Control de pagos'!$I:$I,'Audit Contable'!$G$3,'Control de pagos'!$I:$I,'Audit Contable'!$H$3)</f>
        <v>48328.2</v>
      </c>
      <c r="D15" s="64">
        <f>SUMIFS('Control de pagos'!E:E,'Control de pagos'!$B:$B,'Audit Contable'!$B15,'Control de pagos'!$I:$I,'Audit Contable'!$G$3,'Control de pagos'!$I:$I,'Audit Contable'!$H$3)</f>
        <v>1546.06</v>
      </c>
      <c r="E15" s="64">
        <f>SUMIFS('Control de pagos'!F:F,'Control de pagos'!$B:$B,'Audit Contable'!$B15,'Control de pagos'!$I:$I,'Audit Contable'!$G$3,'Control de pagos'!$I:$I,'Audit Contable'!$H$3)</f>
        <v>1068.05</v>
      </c>
      <c r="F15" s="64">
        <f t="shared" si="0"/>
        <v>2614.1099999999997</v>
      </c>
      <c r="G15" s="64">
        <f t="shared" si="1"/>
        <v>50942.31</v>
      </c>
    </row>
    <row r="16" spans="2:8">
      <c r="B16" s="61" t="str">
        <f>Descripción!B123</f>
        <v>O228553</v>
      </c>
      <c r="C16" s="64">
        <f>SUMIFS('Control de pagos'!N:N,'Control de pagos'!$B:$B,'Audit Contable'!$B16,'Control de pagos'!$I:$I,'Audit Contable'!$G$3,'Control de pagos'!$I:$I,'Audit Contable'!$H$3)</f>
        <v>479338.33999999997</v>
      </c>
      <c r="D16" s="64">
        <f>SUMIFS('Control de pagos'!E:E,'Control de pagos'!$B:$B,'Audit Contable'!$B16,'Control de pagos'!$I:$I,'Audit Contable'!$G$3,'Control de pagos'!$I:$I,'Audit Contable'!$H$3)</f>
        <v>105539.36</v>
      </c>
      <c r="E16" s="64">
        <f>SUMIFS('Control de pagos'!F:F,'Control de pagos'!$B:$B,'Audit Contable'!$B16,'Control de pagos'!$I:$I,'Audit Contable'!$G$3,'Control de pagos'!$I:$I,'Audit Contable'!$H$3)</f>
        <v>12906.3</v>
      </c>
      <c r="F16" s="64">
        <f t="shared" si="0"/>
        <v>118445.66</v>
      </c>
      <c r="G16" s="64">
        <f t="shared" si="1"/>
        <v>597784</v>
      </c>
    </row>
    <row r="17" spans="2:7">
      <c r="B17" s="61" t="str">
        <f>Descripción!B136</f>
        <v>O871889</v>
      </c>
      <c r="C17" s="64">
        <f>SUMIFS('Control de pagos'!N:N,'Control de pagos'!$B:$B,'Audit Contable'!$B17,'Control de pagos'!$I:$I,'Audit Contable'!$G$3,'Control de pagos'!$I:$I,'Audit Contable'!$H$3)</f>
        <v>0</v>
      </c>
      <c r="D17" s="64">
        <f>SUMIFS('Control de pagos'!E:E,'Control de pagos'!$B:$B,'Audit Contable'!$B17,'Control de pagos'!$I:$I,'Audit Contable'!$G$3,'Control de pagos'!$I:$I,'Audit Contable'!$H$3)</f>
        <v>0</v>
      </c>
      <c r="E17" s="64">
        <f>SUMIFS('Control de pagos'!F:F,'Control de pagos'!$B:$B,'Audit Contable'!$B17,'Control de pagos'!$I:$I,'Audit Contable'!$G$3,'Control de pagos'!$I:$I,'Audit Contable'!$H$3)</f>
        <v>0</v>
      </c>
      <c r="F17" s="64">
        <f t="shared" si="0"/>
        <v>0</v>
      </c>
      <c r="G17" s="64">
        <f t="shared" si="1"/>
        <v>0</v>
      </c>
    </row>
    <row r="18" spans="2:7">
      <c r="B18" s="61" t="str">
        <f>Descripción!B149</f>
        <v>P563131</v>
      </c>
      <c r="C18" s="64">
        <f>SUMIFS('Control de pagos'!N:N,'Control de pagos'!$B:$B,'Audit Contable'!$B18,'Control de pagos'!$I:$I,'Audit Contable'!$G$3,'Control de pagos'!$I:$I,'Audit Contable'!$H$3)</f>
        <v>0</v>
      </c>
      <c r="D18" s="64">
        <f>SUMIFS('Control de pagos'!E:E,'Control de pagos'!$B:$B,'Audit Contable'!$B18,'Control de pagos'!$I:$I,'Audit Contable'!$G$3,'Control de pagos'!$I:$I,'Audit Contable'!$H$3)</f>
        <v>0</v>
      </c>
      <c r="E18" s="64">
        <f>SUMIFS('Control de pagos'!F:F,'Control de pagos'!$B:$B,'Audit Contable'!$B18,'Control de pagos'!$I:$I,'Audit Contable'!$G$3,'Control de pagos'!$I:$I,'Audit Contable'!$H$3)</f>
        <v>0</v>
      </c>
      <c r="F18" s="64">
        <f t="shared" si="0"/>
        <v>0</v>
      </c>
      <c r="G18" s="64">
        <f t="shared" si="1"/>
        <v>0</v>
      </c>
    </row>
    <row r="19" spans="2:7">
      <c r="B19" s="61"/>
      <c r="C19" s="64">
        <f>SUMIFS('Control de pagos'!N:N,'Control de pagos'!$B:$B,'Audit Contable'!$B19,'Control de pagos'!$I:$I,'Audit Contable'!$G$3,'Control de pagos'!$I:$I,'Audit Contable'!$H$3)</f>
        <v>0</v>
      </c>
      <c r="D19" s="64">
        <f>SUMIFS('Control de pagos'!E:E,'Control de pagos'!$B:$B,'Audit Contable'!$B19,'Control de pagos'!$I:$I,'Audit Contable'!$G$3,'Control de pagos'!$I:$I,'Audit Contable'!$H$3)</f>
        <v>0</v>
      </c>
      <c r="E19" s="64">
        <f>SUMIFS('Control de pagos'!F:F,'Control de pagos'!$B:$B,'Audit Contable'!$B19,'Control de pagos'!$I:$I,'Audit Contable'!$G$3,'Control de pagos'!$I:$I,'Audit Contable'!$H$3)</f>
        <v>0</v>
      </c>
      <c r="F19" s="64">
        <f t="shared" si="0"/>
        <v>0</v>
      </c>
      <c r="G19" s="64">
        <f t="shared" si="1"/>
        <v>0</v>
      </c>
    </row>
    <row r="20" spans="2:7">
      <c r="B20" s="61"/>
      <c r="C20" s="64">
        <f>SUMIFS('Control de pagos'!N:N,'Control de pagos'!$B:$B,'Audit Contable'!$B20,'Control de pagos'!$I:$I,'Audit Contable'!$G$3,'Control de pagos'!$I:$I,'Audit Contable'!$H$3)</f>
        <v>0</v>
      </c>
      <c r="D20" s="64">
        <f>SUMIFS('Control de pagos'!E:E,'Control de pagos'!$B:$B,'Audit Contable'!$B20,'Control de pagos'!$I:$I,'Audit Contable'!$G$3,'Control de pagos'!$I:$I,'Audit Contable'!$H$3)</f>
        <v>0</v>
      </c>
      <c r="E20" s="64">
        <f>SUMIFS('Control de pagos'!F:F,'Control de pagos'!$B:$B,'Audit Contable'!$B20,'Control de pagos'!$I:$I,'Audit Contable'!$G$3,'Control de pagos'!$I:$I,'Audit Contable'!$H$3)</f>
        <v>0</v>
      </c>
      <c r="F20" s="64">
        <f t="shared" si="0"/>
        <v>0</v>
      </c>
      <c r="G20" s="64">
        <f t="shared" si="1"/>
        <v>0</v>
      </c>
    </row>
    <row r="21" spans="2:7">
      <c r="B21" s="61"/>
      <c r="C21" s="64">
        <f>SUMIFS('Control de pagos'!N:N,'Control de pagos'!$B:$B,'Audit Contable'!$B21,'Control de pagos'!$I:$I,'Audit Contable'!$G$3,'Control de pagos'!$I:$I,'Audit Contable'!$H$3)</f>
        <v>0</v>
      </c>
      <c r="D21" s="64">
        <f>SUMIFS('Control de pagos'!E:E,'Control de pagos'!$B:$B,'Audit Contable'!$B21,'Control de pagos'!$I:$I,'Audit Contable'!$G$3,'Control de pagos'!$I:$I,'Audit Contable'!$H$3)</f>
        <v>0</v>
      </c>
      <c r="E21" s="64">
        <f>SUMIFS('Control de pagos'!F:F,'Control de pagos'!$B:$B,'Audit Contable'!$B21,'Control de pagos'!$I:$I,'Audit Contable'!$G$3,'Control de pagos'!$I:$I,'Audit Contable'!$H$3)</f>
        <v>0</v>
      </c>
      <c r="F21" s="64">
        <f t="shared" si="0"/>
        <v>0</v>
      </c>
      <c r="G21" s="64">
        <f t="shared" si="1"/>
        <v>0</v>
      </c>
    </row>
    <row r="22" spans="2:7">
      <c r="B22" s="61"/>
      <c r="C22" s="64">
        <f>SUMIFS('Control de pagos'!N:N,'Control de pagos'!$B:$B,'Audit Contable'!$B22,'Control de pagos'!$I:$I,'Audit Contable'!$G$3,'Control de pagos'!$I:$I,'Audit Contable'!$H$3)</f>
        <v>0</v>
      </c>
      <c r="D22" s="64">
        <f>SUMIFS('Control de pagos'!E:E,'Control de pagos'!$B:$B,'Audit Contable'!$B22,'Control de pagos'!$I:$I,'Audit Contable'!$G$3,'Control de pagos'!$I:$I,'Audit Contable'!$H$3)</f>
        <v>0</v>
      </c>
      <c r="E22" s="64">
        <f>SUMIFS('Control de pagos'!F:F,'Control de pagos'!$B:$B,'Audit Contable'!$B22,'Control de pagos'!$I:$I,'Audit Contable'!$G$3,'Control de pagos'!$I:$I,'Audit Contable'!$H$3)</f>
        <v>0</v>
      </c>
      <c r="F22" s="64">
        <f t="shared" si="0"/>
        <v>0</v>
      </c>
      <c r="G22" s="64">
        <f t="shared" si="1"/>
        <v>0</v>
      </c>
    </row>
    <row r="23" spans="2:7">
      <c r="B23" s="61"/>
      <c r="C23" s="64">
        <f>SUMIFS('Control de pagos'!N:N,'Control de pagos'!$B:$B,'Audit Contable'!$B23,'Control de pagos'!$I:$I,'Audit Contable'!$G$3,'Control de pagos'!$I:$I,'Audit Contable'!$H$3)</f>
        <v>0</v>
      </c>
      <c r="D23" s="64">
        <f>SUMIFS('Control de pagos'!E:E,'Control de pagos'!$B:$B,'Audit Contable'!$B23,'Control de pagos'!$I:$I,'Audit Contable'!$G$3,'Control de pagos'!$I:$I,'Audit Contable'!$H$3)</f>
        <v>0</v>
      </c>
      <c r="E23" s="64">
        <f>SUMIFS('Control de pagos'!F:F,'Control de pagos'!$B:$B,'Audit Contable'!$B23,'Control de pagos'!$I:$I,'Audit Contable'!$G$3,'Control de pagos'!$I:$I,'Audit Contable'!$H$3)</f>
        <v>0</v>
      </c>
      <c r="F23" s="64">
        <f t="shared" si="0"/>
        <v>0</v>
      </c>
      <c r="G23" s="64">
        <f t="shared" si="1"/>
        <v>0</v>
      </c>
    </row>
    <row r="24" spans="2:7">
      <c r="B24" s="61"/>
      <c r="C24" s="64">
        <f>SUMIFS('Control de pagos'!N:N,'Control de pagos'!$B:$B,'Audit Contable'!$B24,'Control de pagos'!$I:$I,'Audit Contable'!$G$3,'Control de pagos'!$I:$I,'Audit Contable'!$H$3)</f>
        <v>0</v>
      </c>
      <c r="D24" s="64">
        <f>SUMIFS('Control de pagos'!E:E,'Control de pagos'!$B:$B,'Audit Contable'!$B24,'Control de pagos'!$I:$I,'Audit Contable'!$G$3,'Control de pagos'!$I:$I,'Audit Contable'!$H$3)</f>
        <v>0</v>
      </c>
      <c r="E24" s="64">
        <f>SUMIFS('Control de pagos'!F:F,'Control de pagos'!$B:$B,'Audit Contable'!$B24,'Control de pagos'!$I:$I,'Audit Contable'!$G$3,'Control de pagos'!$I:$I,'Audit Contable'!$H$3)</f>
        <v>0</v>
      </c>
      <c r="F24" s="64">
        <f t="shared" si="0"/>
        <v>0</v>
      </c>
      <c r="G24" s="64">
        <f t="shared" si="1"/>
        <v>0</v>
      </c>
    </row>
    <row r="25" spans="2:7">
      <c r="B25" s="61"/>
      <c r="C25" s="64">
        <f>SUMIFS('Control de pagos'!N:N,'Control de pagos'!$B:$B,'Audit Contable'!$B25,'Control de pagos'!$I:$I,'Audit Contable'!$G$3,'Control de pagos'!$I:$I,'Audit Contable'!$H$3)</f>
        <v>0</v>
      </c>
      <c r="D25" s="64">
        <f>SUMIFS('Control de pagos'!E:E,'Control de pagos'!$B:$B,'Audit Contable'!$B25,'Control de pagos'!$I:$I,'Audit Contable'!$G$3,'Control de pagos'!$I:$I,'Audit Contable'!$H$3)</f>
        <v>0</v>
      </c>
      <c r="E25" s="64">
        <f>SUMIFS('Control de pagos'!F:F,'Control de pagos'!$B:$B,'Audit Contable'!$B25,'Control de pagos'!$I:$I,'Audit Contable'!$G$3,'Control de pagos'!$I:$I,'Audit Contable'!$H$3)</f>
        <v>0</v>
      </c>
      <c r="F25" s="64">
        <f t="shared" si="0"/>
        <v>0</v>
      </c>
      <c r="G25" s="64">
        <f t="shared" si="1"/>
        <v>0</v>
      </c>
    </row>
    <row r="26" spans="2:7">
      <c r="B26" s="61"/>
      <c r="C26" s="64">
        <f>SUMIFS('Control de pagos'!N:N,'Control de pagos'!$B:$B,'Audit Contable'!$B26,'Control de pagos'!$I:$I,'Audit Contable'!$G$3,'Control de pagos'!$I:$I,'Audit Contable'!$H$3)</f>
        <v>0</v>
      </c>
      <c r="D26" s="64">
        <f>SUMIFS('Control de pagos'!E:E,'Control de pagos'!$B:$B,'Audit Contable'!$B26,'Control de pagos'!$I:$I,'Audit Contable'!$G$3,'Control de pagos'!$I:$I,'Audit Contable'!$H$3)</f>
        <v>0</v>
      </c>
      <c r="E26" s="64">
        <f>SUMIFS('Control de pagos'!F:F,'Control de pagos'!$B:$B,'Audit Contable'!$B26,'Control de pagos'!$I:$I,'Audit Contable'!$G$3,'Control de pagos'!$I:$I,'Audit Contable'!$H$3)</f>
        <v>0</v>
      </c>
      <c r="F26" s="64">
        <f t="shared" si="0"/>
        <v>0</v>
      </c>
      <c r="G26" s="64">
        <f t="shared" si="1"/>
        <v>0</v>
      </c>
    </row>
    <row r="27" spans="2:7">
      <c r="B27" s="61"/>
      <c r="C27" s="64">
        <f>SUMIFS('Control de pagos'!N:N,'Control de pagos'!$B:$B,'Audit Contable'!$B27,'Control de pagos'!$I:$I,'Audit Contable'!$G$3,'Control de pagos'!$I:$I,'Audit Contable'!$H$3)</f>
        <v>0</v>
      </c>
      <c r="D27" s="64">
        <f>SUMIFS('Control de pagos'!E:E,'Control de pagos'!$B:$B,'Audit Contable'!$B27,'Control de pagos'!$I:$I,'Audit Contable'!$G$3,'Control de pagos'!$I:$I,'Audit Contable'!$H$3)</f>
        <v>0</v>
      </c>
      <c r="E27" s="64">
        <f>SUMIFS('Control de pagos'!F:F,'Control de pagos'!$B:$B,'Audit Contable'!$B27,'Control de pagos'!$I:$I,'Audit Contable'!$G$3,'Control de pagos'!$I:$I,'Audit Contable'!$H$3)</f>
        <v>0</v>
      </c>
      <c r="F27" s="64">
        <f t="shared" si="0"/>
        <v>0</v>
      </c>
      <c r="G27" s="64">
        <f t="shared" si="1"/>
        <v>0</v>
      </c>
    </row>
    <row r="28" spans="2:7">
      <c r="B28" s="61"/>
      <c r="C28" s="64">
        <f>SUMIFS('Control de pagos'!N:N,'Control de pagos'!$B:$B,'Audit Contable'!$B28,'Control de pagos'!$I:$I,'Audit Contable'!$G$3,'Control de pagos'!$I:$I,'Audit Contable'!$H$3)</f>
        <v>0</v>
      </c>
      <c r="D28" s="64">
        <f>SUMIFS('Control de pagos'!E:E,'Control de pagos'!$B:$B,'Audit Contable'!$B28,'Control de pagos'!$I:$I,'Audit Contable'!$G$3,'Control de pagos'!$I:$I,'Audit Contable'!$H$3)</f>
        <v>0</v>
      </c>
      <c r="E28" s="64">
        <f>SUMIFS('Control de pagos'!F:F,'Control de pagos'!$B:$B,'Audit Contable'!$B28,'Control de pagos'!$I:$I,'Audit Contable'!$G$3,'Control de pagos'!$I:$I,'Audit Contable'!$H$3)</f>
        <v>0</v>
      </c>
      <c r="F28" s="64">
        <f t="shared" si="0"/>
        <v>0</v>
      </c>
      <c r="G28" s="64">
        <f t="shared" si="1"/>
        <v>0</v>
      </c>
    </row>
    <row r="29" spans="2:7">
      <c r="C29" s="65">
        <f>SUM(C7:C28)</f>
        <v>2144749</v>
      </c>
      <c r="D29" s="65">
        <f t="shared" ref="D29:G29" si="2">SUM(D7:D28)</f>
        <v>412612.42</v>
      </c>
      <c r="E29" s="65">
        <f t="shared" si="2"/>
        <v>30887.54</v>
      </c>
      <c r="F29" s="65">
        <f t="shared" si="2"/>
        <v>443499.96000000008</v>
      </c>
      <c r="G29" s="65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2023-09-15T14:06:10Z</dcterms:modified>
</cp:coreProperties>
</file>